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Excel\"/>
    </mc:Choice>
  </mc:AlternateContent>
  <xr:revisionPtr revIDLastSave="0" documentId="13_ncr:1_{6591894D-C562-4E0D-924C-E6B5BE08A8D3}" xr6:coauthVersionLast="47" xr6:coauthVersionMax="47" xr10:uidLastSave="{00000000-0000-0000-0000-000000000000}"/>
  <bookViews>
    <workbookView xWindow="13680" yWindow="8175" windowWidth="43200" windowHeight="23535" xr2:uid="{00000000-000D-0000-FFFF-FFFF00000000}"/>
  </bookViews>
  <sheets>
    <sheet name="Contents" sheetId="9" r:id="rId1"/>
    <sheet name="Table 1.1" sheetId="10" r:id="rId2"/>
    <sheet name="Table 1.2" sheetId="11" r:id="rId3"/>
    <sheet name="Index" sheetId="8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</sheets>
  <externalReferences>
    <externalReference r:id="rId11"/>
  </externalReferences>
  <definedNames>
    <definedName name="A125164398T">[1]Data4!$HP$1:$HP$10,[1]Data4!$HP$11:$HP$83</definedName>
    <definedName name="A125164402W">[1]Data4!$IK$1:$IK$10,[1]Data4!$IK$11:$IK$83</definedName>
    <definedName name="A125164406F">[1]Data5!$D$1:$D$10,[1]Data5!$D$11:$D$83</definedName>
    <definedName name="A125164410W">[1]Data4!$GG$1:$GG$10,[1]Data4!$GG$11:$GG$83</definedName>
    <definedName name="A125164414F">[1]Data4!$GS$1:$GS$10,[1]Data4!$GS$11:$GS$83</definedName>
    <definedName name="A125164418R">[1]Data4!$IF$1:$IF$10,[1]Data4!$IF$11:$IF$83</definedName>
    <definedName name="A125164422F">[1]Data5!$H$1:$H$10,[1]Data5!$H$11:$H$83</definedName>
    <definedName name="A125164426R">[1]Data4!$GN$1:$GN$10,[1]Data4!$GN$11:$GN$83</definedName>
    <definedName name="A125164430F">[1]Data4!$HC$1:$HC$10,[1]Data4!$HC$11:$HC$83</definedName>
    <definedName name="A125164434R">[1]Data4!$IM$1:$IM$10,[1]Data4!$IM$11:$IM$83</definedName>
    <definedName name="A125164438X">[1]Data5!$F$1:$F$10,[1]Data5!$F$11:$F$83</definedName>
    <definedName name="A125164442R">[1]Data5!$L$1:$L$10,[1]Data5!$L$11:$L$83</definedName>
    <definedName name="A125164446X">[1]Data4!$HS$1:$HS$10,[1]Data4!$HS$11:$HS$83</definedName>
    <definedName name="A125164450R">[1]Data4!$HY$1:$HY$10,[1]Data4!$HY$11:$HY$83</definedName>
    <definedName name="A125164454X">[1]Data4!$GY$1:$GY$10,[1]Data4!$GY$11:$GY$83</definedName>
    <definedName name="A125164458J">[1]Data4!$IL$1:$IL$10,[1]Data4!$IL$11:$IL$83</definedName>
    <definedName name="A125164462X">[1]Data4!$HL$1:$HL$10,[1]Data4!$HL$11:$HL$83</definedName>
    <definedName name="A125164466J">[1]Data4!$HU$1:$HU$10,[1]Data4!$HU$11:$HU$83</definedName>
    <definedName name="A125164470X">[1]Data4!$IP$1:$IP$10,[1]Data4!$IP$11:$IP$83</definedName>
    <definedName name="A125164474J">[1]Data5!$I$1:$I$10,[1]Data5!$I$11:$I$83</definedName>
    <definedName name="A125164478T">[1]Data4!$GP$1:$GP$10,[1]Data4!$GP$11:$GP$83</definedName>
    <definedName name="A125164482J">[1]Data4!$HE$1:$HE$10,[1]Data4!$HE$11:$HE$83</definedName>
    <definedName name="A125164486T">[1]Data4!$HQ$1:$HQ$10,[1]Data4!$HQ$11:$HQ$83</definedName>
    <definedName name="A125164490J">[1]Data5!$E$1:$E$10,[1]Data5!$E$11:$E$83</definedName>
    <definedName name="A125164494T">[1]Data4!$GQ$1:$GQ$10,[1]Data4!$GQ$11:$GQ$83</definedName>
    <definedName name="A125164498A">[1]Data4!$GW$1:$GW$10,[1]Data4!$GW$11:$GW$83</definedName>
    <definedName name="A125164502F">[1]Data5!$C$1:$C$10,[1]Data5!$C$11:$C$83</definedName>
    <definedName name="A125164506R">[1]Data4!$HA$1:$HA$10,[1]Data4!$HA$11:$HA$83</definedName>
    <definedName name="A125164510F">[1]Data4!$HM$1:$HM$10,[1]Data4!$HM$11:$HM$83</definedName>
    <definedName name="A125164514R">[1]Data5!$G$1:$G$10,[1]Data5!$G$11:$G$83</definedName>
    <definedName name="A125164518X">[1]Data4!$GV$1:$GV$10,[1]Data4!$GV$11:$GV$83</definedName>
    <definedName name="A125164522R">[1]Data4!$HB$1:$HB$10,[1]Data4!$HB$11:$HB$83</definedName>
    <definedName name="A125164526X">[1]Data4!$HH$1:$HH$10,[1]Data4!$HH$11:$HH$83</definedName>
    <definedName name="A125164530R">[1]Data4!$HN$1:$HN$10,[1]Data4!$HN$11:$HN$83</definedName>
    <definedName name="A125164534X">[1]Data4!$II$1:$II$10,[1]Data4!$II$11:$II$83</definedName>
    <definedName name="A125164538J">[1]Data5!$N$1:$N$10,[1]Data5!$N$11:$N$83</definedName>
    <definedName name="A125164542X">[1]Data4!$HI$1:$HI$10,[1]Data4!$HI$11:$HI$83</definedName>
    <definedName name="A125164546J">[1]Data4!$HX$1:$HX$10,[1]Data4!$HX$11:$HX$83</definedName>
    <definedName name="A125164550X">[1]Data4!$GI$1:$GI$10,[1]Data4!$GI$11:$GI$83</definedName>
    <definedName name="A125164554J">[1]Data4!$GR$1:$GR$10,[1]Data4!$GR$11:$GR$83</definedName>
    <definedName name="A125164558T">[1]Data4!$GU$1:$GU$10,[1]Data4!$GU$11:$GU$83</definedName>
    <definedName name="A125164562J">[1]Data4!$HV$1:$HV$10,[1]Data4!$HV$11:$HV$83</definedName>
    <definedName name="A125164566T">[1]Data4!$IB$1:$IB$10,[1]Data4!$IB$11:$IB$83</definedName>
    <definedName name="A125164570J">[1]Data4!$IE$1:$IE$10,[1]Data4!$IE$11:$IE$83</definedName>
    <definedName name="A125164574T">[1]Data5!$J$1:$J$10,[1]Data5!$J$11:$J$83</definedName>
    <definedName name="A125164578A">[1]Data4!$HK$1:$HK$10,[1]Data4!$HK$11:$HK$83</definedName>
    <definedName name="A125164582T">[1]Data4!$HW$1:$HW$10,[1]Data4!$HW$11:$HW$83</definedName>
    <definedName name="A125164586A">[1]Data4!$HZ$1:$HZ$10,[1]Data4!$HZ$11:$HZ$83</definedName>
    <definedName name="A125164590T">[1]Data4!$IO$1:$IO$10,[1]Data4!$IO$11:$IO$83</definedName>
    <definedName name="A125164594A">[1]Data5!$B$1:$B$10,[1]Data5!$B$11:$B$83</definedName>
    <definedName name="A125164598K">[1]Data4!$GT$1:$GT$10,[1]Data4!$GT$11:$GT$83</definedName>
    <definedName name="A125164602R">[1]Data4!$GX$1:$GX$10,[1]Data4!$GX$11:$GX$83</definedName>
    <definedName name="A125164606X">[1]Data4!$HG$1:$HG$10,[1]Data4!$HG$11:$HG$83</definedName>
    <definedName name="A125164610R">[1]Data4!$GJ$1:$GJ$10,[1]Data4!$GJ$11:$GJ$83</definedName>
    <definedName name="A125164614X">[1]Data4!$GM$1:$GM$10,[1]Data4!$GM$11:$GM$83</definedName>
    <definedName name="A125164618J">[1]Data4!$HT$1:$HT$10,[1]Data4!$HT$11:$HT$83</definedName>
    <definedName name="A125164622X">[1]Data4!$GH$1:$GH$10,[1]Data4!$GH$11:$GH$83</definedName>
    <definedName name="A125164626J">[1]Data4!$HO$1:$HO$10,[1]Data4!$HO$11:$HO$83</definedName>
    <definedName name="A125164630X">[1]Data4!$GF$1:$GF$10,[1]Data4!$GF$11:$GF$83</definedName>
    <definedName name="A125164634J">[1]Data4!$GL$1:$GL$10,[1]Data4!$GL$11:$GL$83</definedName>
    <definedName name="A125164638T">[1]Data4!$GO$1:$GO$10,[1]Data4!$GO$11:$GO$83</definedName>
    <definedName name="A125164642J">[1]Data4!$HD$1:$HD$10,[1]Data4!$HD$11:$HD$83</definedName>
    <definedName name="A125164646T">[1]Data4!$IN$1:$IN$10,[1]Data4!$IN$11:$IN$83</definedName>
    <definedName name="A125164650J">[1]Data4!$IQ$1:$IQ$10,[1]Data4!$IQ$11:$IQ$83</definedName>
    <definedName name="A125164654T">[1]Data4!$GZ$1:$GZ$10,[1]Data4!$GZ$11:$GZ$83</definedName>
    <definedName name="A125164658A">[1]Data4!$HF$1:$HF$10,[1]Data4!$HF$11:$HF$83</definedName>
    <definedName name="A125164662T">[1]Data4!$IA$1:$IA$10,[1]Data4!$IA$11:$IA$83</definedName>
    <definedName name="A125164666A">[1]Data4!$ID$1:$ID$10,[1]Data4!$ID$11:$ID$83</definedName>
    <definedName name="A125164670T">[1]Data4!$HJ$1:$HJ$10,[1]Data4!$HJ$11:$HJ$83</definedName>
    <definedName name="A125164674A">[1]Data4!$IH$1:$IH$10,[1]Data4!$IH$11:$IH$83</definedName>
    <definedName name="A125164678K">[1]Data5!$M$1:$M$10,[1]Data5!$M$11:$M$83</definedName>
    <definedName name="A125164682A">[1]Data4!$IC$1:$IC$10,[1]Data4!$IC$11:$IC$83</definedName>
    <definedName name="A125164686K">[1]Data5!$K$1:$K$10,[1]Data5!$K$11:$K$83</definedName>
    <definedName name="A125164690A">[1]Data4!$GK$1:$GK$10,[1]Data4!$GK$11:$GK$83</definedName>
    <definedName name="A125164694K">[1]Data4!$HR$1:$HR$10,[1]Data4!$HR$11:$HR$83</definedName>
    <definedName name="A125164698V">[1]Data4!$IG$1:$IG$10,[1]Data4!$IG$11:$IG$83</definedName>
    <definedName name="A125164702X">[1]Data4!$IJ$1:$IJ$10,[1]Data4!$IJ$11:$IJ$83</definedName>
    <definedName name="A125164706J">[1]Data5!$O$1:$O$10,[1]Data5!$O$11:$O$83</definedName>
    <definedName name="A125164710X">[1]Data5!$AZ$1:$AZ$10,[1]Data5!$AZ$11:$AZ$83</definedName>
    <definedName name="A125164714J">[1]Data5!$BU$1:$BU$10,[1]Data5!$BU$11:$BU$83</definedName>
    <definedName name="A125164718T">[1]Data5!$CD$1:$CD$10,[1]Data5!$CD$11:$CD$83</definedName>
    <definedName name="A125164722J">[1]Data5!$Q$1:$Q$10,[1]Data5!$Q$11:$Q$83</definedName>
    <definedName name="A125164726T">[1]Data5!$AC$1:$AC$10,[1]Data5!$AC$11:$AC$83</definedName>
    <definedName name="A125164730J">[1]Data5!$BP$1:$BP$10,[1]Data5!$BP$11:$BP$83</definedName>
    <definedName name="A125164734T">[1]Data5!$CH$1:$CH$10,[1]Data5!$CH$11:$CH$83</definedName>
    <definedName name="A125164738A">[1]Data5!$X$1:$X$10,[1]Data5!$X$11:$X$83</definedName>
    <definedName name="A125164742T">[1]Data5!$AM$1:$AM$10,[1]Data5!$AM$11:$AM$83</definedName>
    <definedName name="A125164746A">[1]Data5!$BW$1:$BW$10,[1]Data5!$BW$11:$BW$83</definedName>
    <definedName name="A125164750T">[1]Data5!$CF$1:$CF$10,[1]Data5!$CF$11:$CF$83</definedName>
    <definedName name="A125164754A">[1]Data5!$CL$1:$CL$10,[1]Data5!$CL$11:$CL$83</definedName>
    <definedName name="A125164758K">[1]Data5!$BC$1:$BC$10,[1]Data5!$BC$11:$BC$83</definedName>
    <definedName name="A125164762A">[1]Data5!$BI$1:$BI$10,[1]Data5!$BI$11:$BI$83</definedName>
    <definedName name="A125164766K">[1]Data5!$AI$1:$AI$10,[1]Data5!$AI$11:$AI$83</definedName>
    <definedName name="A125164770A">[1]Data5!$BV$1:$BV$10,[1]Data5!$BV$11:$BV$83</definedName>
    <definedName name="A125164774K">[1]Data5!$AV$1:$AV$10,[1]Data5!$AV$11:$AV$83</definedName>
    <definedName name="A125164778V">[1]Data5!$BE$1:$BE$10,[1]Data5!$BE$11:$BE$83</definedName>
    <definedName name="A125164782K">[1]Data5!$BZ$1:$BZ$10,[1]Data5!$BZ$11:$BZ$83</definedName>
    <definedName name="A125164786V">[1]Data5!$CI$1:$CI$10,[1]Data5!$CI$11:$CI$83</definedName>
    <definedName name="A125164790K">[1]Data5!$Z$1:$Z$10,[1]Data5!$Z$11:$Z$83</definedName>
    <definedName name="A125164794V">[1]Data5!$AO$1:$AO$10,[1]Data5!$AO$11:$AO$83</definedName>
    <definedName name="A125164798C">[1]Data5!$BA$1:$BA$10,[1]Data5!$BA$11:$BA$83</definedName>
    <definedName name="A125164802J">[1]Data5!$CE$1:$CE$10,[1]Data5!$CE$11:$CE$83</definedName>
    <definedName name="A125164806T">[1]Data5!$AA$1:$AA$10,[1]Data5!$AA$11:$AA$83</definedName>
    <definedName name="A125164810J">[1]Data5!$AG$1:$AG$10,[1]Data5!$AG$11:$AG$83</definedName>
    <definedName name="A125164814T">[1]Data5!$CC$1:$CC$10,[1]Data5!$CC$11:$CC$83</definedName>
    <definedName name="A125164818A">[1]Data5!$AK$1:$AK$10,[1]Data5!$AK$11:$AK$83</definedName>
    <definedName name="A125164822T">[1]Data5!$AW$1:$AW$10,[1]Data5!$AW$11:$AW$83</definedName>
    <definedName name="A125164826A">[1]Data5!$CG$1:$CG$10,[1]Data5!$CG$11:$CG$83</definedName>
    <definedName name="A125164830T">[1]Data5!$AF$1:$AF$10,[1]Data5!$AF$11:$AF$83</definedName>
    <definedName name="A125164834A">[1]Data5!$AL$1:$AL$10,[1]Data5!$AL$11:$AL$83</definedName>
    <definedName name="A125164838K">[1]Data5!$AR$1:$AR$10,[1]Data5!$AR$11:$AR$83</definedName>
    <definedName name="A125164842A">[1]Data5!$AX$1:$AX$10,[1]Data5!$AX$11:$AX$83</definedName>
    <definedName name="A125164846K">[1]Data5!$BS$1:$BS$10,[1]Data5!$BS$11:$BS$83</definedName>
    <definedName name="A125164850A">[1]Data5!$CN$1:$CN$10,[1]Data5!$CN$11:$CN$83</definedName>
    <definedName name="A125164854K">[1]Data5!$AS$1:$AS$10,[1]Data5!$AS$11:$AS$83</definedName>
    <definedName name="A125164858V">[1]Data5!$BH$1:$BH$10,[1]Data5!$BH$11:$BH$83</definedName>
    <definedName name="A125164862K">[1]Data5!$S$1:$S$10,[1]Data5!$S$11:$S$83</definedName>
    <definedName name="A125164866V">[1]Data5!$AB$1:$AB$10,[1]Data5!$AB$11:$AB$83</definedName>
    <definedName name="A125164870K">[1]Data5!$AE$1:$AE$10,[1]Data5!$AE$11:$AE$83</definedName>
    <definedName name="A125164874V">[1]Data5!$BF$1:$BF$10,[1]Data5!$BF$11:$BF$83</definedName>
    <definedName name="A125164878C">[1]Data5!$BL$1:$BL$10,[1]Data5!$BL$11:$BL$83</definedName>
    <definedName name="A125164882V">[1]Data5!$BO$1:$BO$10,[1]Data5!$BO$11:$BO$83</definedName>
    <definedName name="A125164886C">[1]Data5!$CJ$1:$CJ$10,[1]Data5!$CJ$11:$CJ$83</definedName>
    <definedName name="A125164890V">[1]Data5!$AU$1:$AU$10,[1]Data5!$AU$11:$AU$83</definedName>
    <definedName name="A125164894C">[1]Data5!$BG$1:$BG$10,[1]Data5!$BG$11:$BG$83</definedName>
    <definedName name="A125164898L">[1]Data5!$BJ$1:$BJ$10,[1]Data5!$BJ$11:$BJ$83</definedName>
    <definedName name="A125164902T">[1]Data5!$BY$1:$BY$10,[1]Data5!$BY$11:$BY$83</definedName>
    <definedName name="A125164906A">[1]Data5!$CB$1:$CB$10,[1]Data5!$CB$11:$CB$83</definedName>
    <definedName name="A125164910T">[1]Data5!$AD$1:$AD$10,[1]Data5!$AD$11:$AD$83</definedName>
    <definedName name="A125164914A">[1]Data5!$AH$1:$AH$10,[1]Data5!$AH$11:$AH$83</definedName>
    <definedName name="A125164918K">[1]Data5!$AQ$1:$AQ$10,[1]Data5!$AQ$11:$AQ$83</definedName>
    <definedName name="A125164922A">[1]Data5!$T$1:$T$10,[1]Data5!$T$11:$T$83</definedName>
    <definedName name="A125164926K">[1]Data5!$W$1:$W$10,[1]Data5!$W$11:$W$83</definedName>
    <definedName name="A125164930A">[1]Data5!$BD$1:$BD$10,[1]Data5!$BD$11:$BD$83</definedName>
    <definedName name="A125164934K">[1]Data5!$R$1:$R$10,[1]Data5!$R$11:$R$83</definedName>
    <definedName name="A125164938V">[1]Data5!$AY$1:$AY$10,[1]Data5!$AY$11:$AY$83</definedName>
    <definedName name="A125164942K">[1]Data5!$P$1:$P$10,[1]Data5!$P$11:$P$83</definedName>
    <definedName name="A125164946V">[1]Data5!$V$1:$V$10,[1]Data5!$V$11:$V$83</definedName>
    <definedName name="A125164950K">[1]Data5!$Y$1:$Y$10,[1]Data5!$Y$11:$Y$83</definedName>
    <definedName name="A125164954V">[1]Data5!$AN$1:$AN$10,[1]Data5!$AN$11:$AN$83</definedName>
    <definedName name="A125164958C">[1]Data5!$BX$1:$BX$10,[1]Data5!$BX$11:$BX$83</definedName>
    <definedName name="A125164962V">[1]Data5!$CA$1:$CA$10,[1]Data5!$CA$11:$CA$83</definedName>
    <definedName name="A125164966C">[1]Data5!$AJ$1:$AJ$10,[1]Data5!$AJ$11:$AJ$83</definedName>
    <definedName name="A125164970V">[1]Data5!$AP$1:$AP$10,[1]Data5!$AP$11:$AP$83</definedName>
    <definedName name="A125164974C">[1]Data5!$BK$1:$BK$10,[1]Data5!$BK$11:$BK$83</definedName>
    <definedName name="A125164978L">[1]Data5!$BN$1:$BN$10,[1]Data5!$BN$11:$BN$83</definedName>
    <definedName name="A125164982C">[1]Data5!$AT$1:$AT$10,[1]Data5!$AT$11:$AT$83</definedName>
    <definedName name="A125164986L">[1]Data5!$BR$1:$BR$10,[1]Data5!$BR$11:$BR$83</definedName>
    <definedName name="A125164990C">[1]Data5!$CM$1:$CM$10,[1]Data5!$CM$11:$CM$83</definedName>
    <definedName name="A125164994L">[1]Data5!$BM$1:$BM$10,[1]Data5!$BM$11:$BM$83</definedName>
    <definedName name="A125164998W">[1]Data5!$CK$1:$CK$10,[1]Data5!$CK$11:$CK$83</definedName>
    <definedName name="A125165002C">[1]Data5!$U$1:$U$10,[1]Data5!$U$11:$U$83</definedName>
    <definedName name="A125165006L">[1]Data5!$BB$1:$BB$10,[1]Data5!$BB$11:$BB$83</definedName>
    <definedName name="A125165010C">[1]Data5!$BQ$1:$BQ$10,[1]Data5!$BQ$11:$BQ$83</definedName>
    <definedName name="A125165014L">[1]Data5!$BT$1:$BT$10,[1]Data5!$BT$11:$BT$83</definedName>
    <definedName name="A125165018W">[1]Data5!$CO$1:$CO$10,[1]Data5!$CO$11:$CO$83</definedName>
    <definedName name="A125165022L">[1]Data3!$CF$1:$CF$10,[1]Data3!$CF$11:$CF$83</definedName>
    <definedName name="A125165026W">[1]Data3!$DA$1:$DA$10,[1]Data3!$DA$11:$DA$83</definedName>
    <definedName name="A125165030L">[1]Data3!$DJ$1:$DJ$10,[1]Data3!$DJ$11:$DJ$83</definedName>
    <definedName name="A125165034W">[1]Data3!$AW$1:$AW$10,[1]Data3!$AW$11:$AW$83</definedName>
    <definedName name="A125165038F">[1]Data3!$BI$1:$BI$10,[1]Data3!$BI$11:$BI$83</definedName>
    <definedName name="A125165042W">[1]Data3!$CV$1:$CV$10,[1]Data3!$CV$11:$CV$83</definedName>
    <definedName name="A125165046F">[1]Data3!$DN$1:$DN$10,[1]Data3!$DN$11:$DN$83</definedName>
    <definedName name="A125165050W">[1]Data3!$BD$1:$BD$10,[1]Data3!$BD$11:$BD$83</definedName>
    <definedName name="A125165054F">[1]Data3!$BS$1:$BS$10,[1]Data3!$BS$11:$BS$83</definedName>
    <definedName name="A125165058R">[1]Data3!$DC$1:$DC$10,[1]Data3!$DC$11:$DC$83</definedName>
    <definedName name="A125165062F">[1]Data3!$DL$1:$DL$10,[1]Data3!$DL$11:$DL$83</definedName>
    <definedName name="A125165066R">[1]Data3!$DR$1:$DR$10,[1]Data3!$DR$11:$DR$83</definedName>
    <definedName name="A125165070F">[1]Data3!$CI$1:$CI$10,[1]Data3!$CI$11:$CI$83</definedName>
    <definedName name="A125165074R">[1]Data3!$CO$1:$CO$10,[1]Data3!$CO$11:$CO$83</definedName>
    <definedName name="A125165078X">[1]Data3!$BO$1:$BO$10,[1]Data3!$BO$11:$BO$83</definedName>
    <definedName name="A125165082R">[1]Data3!$DB$1:$DB$10,[1]Data3!$DB$11:$DB$83</definedName>
    <definedName name="A125165086X">[1]Data3!$CB$1:$CB$10,[1]Data3!$CB$11:$CB$83</definedName>
    <definedName name="A125165090R">[1]Data3!$CK$1:$CK$10,[1]Data3!$CK$11:$CK$83</definedName>
    <definedName name="A125165094X">[1]Data3!$DF$1:$DF$10,[1]Data3!$DF$11:$DF$83</definedName>
    <definedName name="A125165098J">[1]Data3!$DO$1:$DO$10,[1]Data3!$DO$11:$DO$83</definedName>
    <definedName name="A125165102L">[1]Data3!$BF$1:$BF$10,[1]Data3!$BF$11:$BF$83</definedName>
    <definedName name="A125165106W">[1]Data3!$BU$1:$BU$10,[1]Data3!$BU$11:$BU$83</definedName>
    <definedName name="A125165110L">[1]Data3!$CG$1:$CG$10,[1]Data3!$CG$11:$CG$83</definedName>
    <definedName name="A125165114W">[1]Data3!$DK$1:$DK$10,[1]Data3!$DK$11:$DK$83</definedName>
    <definedName name="A125165118F">[1]Data3!$BG$1:$BG$10,[1]Data3!$BG$11:$BG$83</definedName>
    <definedName name="A125165122W">[1]Data3!$BM$1:$BM$10,[1]Data3!$BM$11:$BM$83</definedName>
    <definedName name="A125165126F">[1]Data3!$DI$1:$DI$10,[1]Data3!$DI$11:$DI$83</definedName>
    <definedName name="A125165130W">[1]Data3!$BQ$1:$BQ$10,[1]Data3!$BQ$11:$BQ$83</definedName>
    <definedName name="A125165134F">[1]Data3!$CC$1:$CC$10,[1]Data3!$CC$11:$CC$83</definedName>
    <definedName name="A125165138R">[1]Data3!$DM$1:$DM$10,[1]Data3!$DM$11:$DM$83</definedName>
    <definedName name="A125165142F">[1]Data3!$BL$1:$BL$10,[1]Data3!$BL$11:$BL$83</definedName>
    <definedName name="A125165146R">[1]Data3!$BR$1:$BR$10,[1]Data3!$BR$11:$BR$83</definedName>
    <definedName name="A125165150F">[1]Data3!$BX$1:$BX$10,[1]Data3!$BX$11:$BX$83</definedName>
    <definedName name="A125165154R">[1]Data3!$CD$1:$CD$10,[1]Data3!$CD$11:$CD$83</definedName>
    <definedName name="A125165158X">[1]Data3!$CY$1:$CY$10,[1]Data3!$CY$11:$CY$83</definedName>
    <definedName name="A125165162R">[1]Data3!$DT$1:$DT$10,[1]Data3!$DT$11:$DT$83</definedName>
    <definedName name="A125165166X">[1]Data3!$BY$1:$BY$10,[1]Data3!$BY$11:$BY$83</definedName>
    <definedName name="A125165170R">[1]Data3!$CN$1:$CN$10,[1]Data3!$CN$11:$CN$83</definedName>
    <definedName name="A125165174X">[1]Data3!$AY$1:$AY$10,[1]Data3!$AY$11:$AY$83</definedName>
    <definedName name="A125165178J">[1]Data3!$BH$1:$BH$10,[1]Data3!$BH$11:$BH$83</definedName>
    <definedName name="A125165182X">[1]Data3!$BK$1:$BK$10,[1]Data3!$BK$11:$BK$83</definedName>
    <definedName name="A125165186J">[1]Data3!$CL$1:$CL$10,[1]Data3!$CL$11:$CL$83</definedName>
    <definedName name="A125165190X">[1]Data3!$CR$1:$CR$10,[1]Data3!$CR$11:$CR$83</definedName>
    <definedName name="A125165194J">[1]Data3!$CU$1:$CU$10,[1]Data3!$CU$11:$CU$83</definedName>
    <definedName name="A125165198T">[1]Data3!$DP$1:$DP$10,[1]Data3!$DP$11:$DP$83</definedName>
    <definedName name="A125165202W">[1]Data3!$CA$1:$CA$10,[1]Data3!$CA$11:$CA$83</definedName>
    <definedName name="A125165206F">[1]Data3!$CM$1:$CM$10,[1]Data3!$CM$11:$CM$83</definedName>
    <definedName name="A125165210W">[1]Data3!$CP$1:$CP$10,[1]Data3!$CP$11:$CP$83</definedName>
    <definedName name="A125165214F">[1]Data3!$DE$1:$DE$10,[1]Data3!$DE$11:$DE$83</definedName>
    <definedName name="A125165218R">[1]Data3!$DH$1:$DH$10,[1]Data3!$DH$11:$DH$83</definedName>
    <definedName name="A125165222F">[1]Data3!$BJ$1:$BJ$10,[1]Data3!$BJ$11:$BJ$83</definedName>
    <definedName name="A125165226R">[1]Data3!$BN$1:$BN$10,[1]Data3!$BN$11:$BN$83</definedName>
    <definedName name="A125165230F">[1]Data3!$BW$1:$BW$10,[1]Data3!$BW$11:$BW$83</definedName>
    <definedName name="A125165234R">[1]Data3!$AZ$1:$AZ$10,[1]Data3!$AZ$11:$AZ$83</definedName>
    <definedName name="A125165238X">[1]Data3!$BC$1:$BC$10,[1]Data3!$BC$11:$BC$83</definedName>
    <definedName name="A125165242R">[1]Data3!$CJ$1:$CJ$10,[1]Data3!$CJ$11:$CJ$83</definedName>
    <definedName name="A125165246X">[1]Data3!$AX$1:$AX$10,[1]Data3!$AX$11:$AX$83</definedName>
    <definedName name="A125165250R">[1]Data3!$CE$1:$CE$10,[1]Data3!$CE$11:$CE$83</definedName>
    <definedName name="A125165254X">[1]Data3!$AV$1:$AV$10,[1]Data3!$AV$11:$AV$83</definedName>
    <definedName name="A125165258J">[1]Data3!$BB$1:$BB$10,[1]Data3!$BB$11:$BB$83</definedName>
    <definedName name="A125165262X">[1]Data3!$BE$1:$BE$10,[1]Data3!$BE$11:$BE$83</definedName>
    <definedName name="A125165266J">[1]Data3!$BT$1:$BT$10,[1]Data3!$BT$11:$BT$83</definedName>
    <definedName name="A125165270X">[1]Data3!$DD$1:$DD$10,[1]Data3!$DD$11:$DD$83</definedName>
    <definedName name="A125165274J">[1]Data3!$DG$1:$DG$10,[1]Data3!$DG$11:$DG$83</definedName>
    <definedName name="A125165278T">[1]Data3!$BP$1:$BP$10,[1]Data3!$BP$11:$BP$83</definedName>
    <definedName name="A125165282J">[1]Data3!$BV$1:$BV$10,[1]Data3!$BV$11:$BV$83</definedName>
    <definedName name="A125165286T">[1]Data3!$CQ$1:$CQ$10,[1]Data3!$CQ$11:$CQ$83</definedName>
    <definedName name="A125165290J">[1]Data3!$CT$1:$CT$10,[1]Data3!$CT$11:$CT$83</definedName>
    <definedName name="A125165294T">[1]Data3!$BZ$1:$BZ$10,[1]Data3!$BZ$11:$BZ$83</definedName>
    <definedName name="A125165298A">[1]Data3!$CX$1:$CX$10,[1]Data3!$CX$11:$CX$83</definedName>
    <definedName name="A125165302F">[1]Data3!$DS$1:$DS$10,[1]Data3!$DS$11:$DS$83</definedName>
    <definedName name="A125165306R">[1]Data3!$CS$1:$CS$10,[1]Data3!$CS$11:$CS$83</definedName>
    <definedName name="A125165310F">[1]Data3!$DQ$1:$DQ$10,[1]Data3!$DQ$11:$DQ$83</definedName>
    <definedName name="A125165314R">[1]Data3!$BA$1:$BA$10,[1]Data3!$BA$11:$BA$83</definedName>
    <definedName name="A125165318X">[1]Data3!$CH$1:$CH$10,[1]Data3!$CH$11:$CH$83</definedName>
    <definedName name="A125165322R">[1]Data3!$CW$1:$CW$10,[1]Data3!$CW$11:$CW$83</definedName>
    <definedName name="A125165326X">[1]Data3!$CZ$1:$CZ$10,[1]Data3!$CZ$11:$CZ$83</definedName>
    <definedName name="A125165330R">[1]Data3!$DU$1:$DU$10,[1]Data3!$DU$11:$DU$83</definedName>
    <definedName name="A125165334X">[1]Data4!$EP$1:$EP$10,[1]Data4!$EP$11:$EP$83</definedName>
    <definedName name="A125165338J">[1]Data4!$FK$1:$FK$10,[1]Data4!$FK$11:$FK$83</definedName>
    <definedName name="A125165342X">[1]Data4!$FT$1:$FT$10,[1]Data4!$FT$11:$FT$83</definedName>
    <definedName name="A125165346J">[1]Data4!$DG$1:$DG$10,[1]Data4!$DG$11:$DG$83</definedName>
    <definedName name="A125165350X">[1]Data4!$DS$1:$DS$10,[1]Data4!$DS$11:$DS$83</definedName>
    <definedName name="A125165354J">[1]Data4!$FF$1:$FF$10,[1]Data4!$FF$11:$FF$83</definedName>
    <definedName name="A125165358T">[1]Data4!$FX$1:$FX$10,[1]Data4!$FX$11:$FX$83</definedName>
    <definedName name="A125165362J">[1]Data4!$DN$1:$DN$10,[1]Data4!$DN$11:$DN$83</definedName>
    <definedName name="A125165366T">[1]Data4!$EC$1:$EC$10,[1]Data4!$EC$11:$EC$83</definedName>
    <definedName name="A125165370J">[1]Data4!$FM$1:$FM$10,[1]Data4!$FM$11:$FM$83</definedName>
    <definedName name="A125165374T">[1]Data4!$FV$1:$FV$10,[1]Data4!$FV$11:$FV$83</definedName>
    <definedName name="A125165378A">[1]Data4!$GB$1:$GB$10,[1]Data4!$GB$11:$GB$83</definedName>
    <definedName name="A125165382T">[1]Data4!$ES$1:$ES$10,[1]Data4!$ES$11:$ES$83</definedName>
    <definedName name="A125165386A">[1]Data4!$EY$1:$EY$10,[1]Data4!$EY$11:$EY$83</definedName>
    <definedName name="A125165390T">[1]Data4!$DY$1:$DY$10,[1]Data4!$DY$11:$DY$83</definedName>
    <definedName name="A125165394A">[1]Data4!$FL$1:$FL$10,[1]Data4!$FL$11:$FL$83</definedName>
    <definedName name="A125165398K">[1]Data4!$EL$1:$EL$10,[1]Data4!$EL$11:$EL$83</definedName>
    <definedName name="A125165402R">[1]Data4!$EU$1:$EU$10,[1]Data4!$EU$11:$EU$83</definedName>
    <definedName name="A125165406X">[1]Data4!$FP$1:$FP$10,[1]Data4!$FP$11:$FP$83</definedName>
    <definedName name="A125165410R">[1]Data4!$FY$1:$FY$10,[1]Data4!$FY$11:$FY$83</definedName>
    <definedName name="A125165414X">[1]Data4!$DP$1:$DP$10,[1]Data4!$DP$11:$DP$83</definedName>
    <definedName name="A125165418J">[1]Data4!$EE$1:$EE$10,[1]Data4!$EE$11:$EE$83</definedName>
    <definedName name="A125165422X">[1]Data4!$EQ$1:$EQ$10,[1]Data4!$EQ$11:$EQ$83</definedName>
    <definedName name="A125165426J">[1]Data4!$FU$1:$FU$10,[1]Data4!$FU$11:$FU$83</definedName>
    <definedName name="A125165430X">[1]Data4!$DQ$1:$DQ$10,[1]Data4!$DQ$11:$DQ$83</definedName>
    <definedName name="A125165434J">[1]Data4!$DW$1:$DW$10,[1]Data4!$DW$11:$DW$83</definedName>
    <definedName name="A125165438T">[1]Data4!$FS$1:$FS$10,[1]Data4!$FS$11:$FS$83</definedName>
    <definedName name="A125165442J">[1]Data4!$EA$1:$EA$10,[1]Data4!$EA$11:$EA$83</definedName>
    <definedName name="A125165446T">[1]Data4!$EM$1:$EM$10,[1]Data4!$EM$11:$EM$83</definedName>
    <definedName name="A125165450J">[1]Data4!$FW$1:$FW$10,[1]Data4!$FW$11:$FW$83</definedName>
    <definedName name="A125165454T">[1]Data4!$DV$1:$DV$10,[1]Data4!$DV$11:$DV$83</definedName>
    <definedName name="A125165458A">[1]Data4!$EB$1:$EB$10,[1]Data4!$EB$11:$EB$83</definedName>
    <definedName name="A125165462T">[1]Data4!$EH$1:$EH$10,[1]Data4!$EH$11:$EH$83</definedName>
    <definedName name="A125165466A">[1]Data4!$EN$1:$EN$10,[1]Data4!$EN$11:$EN$83</definedName>
    <definedName name="A125165470T">[1]Data4!$FI$1:$FI$10,[1]Data4!$FI$11:$FI$83</definedName>
    <definedName name="A125165474A">[1]Data4!$GD$1:$GD$10,[1]Data4!$GD$11:$GD$83</definedName>
    <definedName name="A125165478K">[1]Data4!$EI$1:$EI$10,[1]Data4!$EI$11:$EI$83</definedName>
    <definedName name="A125165482A">[1]Data4!$EX$1:$EX$10,[1]Data4!$EX$11:$EX$83</definedName>
    <definedName name="A125165486K">[1]Data4!$DI$1:$DI$10,[1]Data4!$DI$11:$DI$83</definedName>
    <definedName name="A125165490A">[1]Data4!$DR$1:$DR$10,[1]Data4!$DR$11:$DR$83</definedName>
    <definedName name="A125165494K">[1]Data4!$DU$1:$DU$10,[1]Data4!$DU$11:$DU$83</definedName>
    <definedName name="A125165498V">[1]Data4!$EV$1:$EV$10,[1]Data4!$EV$11:$EV$83</definedName>
    <definedName name="A125165502X">[1]Data4!$FB$1:$FB$10,[1]Data4!$FB$11:$FB$83</definedName>
    <definedName name="A125165506J">[1]Data4!$FE$1:$FE$10,[1]Data4!$FE$11:$FE$83</definedName>
    <definedName name="A125165510X">[1]Data4!$FZ$1:$FZ$10,[1]Data4!$FZ$11:$FZ$83</definedName>
    <definedName name="A125165514J">[1]Data4!$EK$1:$EK$10,[1]Data4!$EK$11:$EK$83</definedName>
    <definedName name="A125165518T">[1]Data4!$EW$1:$EW$10,[1]Data4!$EW$11:$EW$83</definedName>
    <definedName name="A125165522J">[1]Data4!$EZ$1:$EZ$10,[1]Data4!$EZ$11:$EZ$83</definedName>
    <definedName name="A125165526T">[1]Data4!$FO$1:$FO$10,[1]Data4!$FO$11:$FO$83</definedName>
    <definedName name="A125165530J">[1]Data4!$FR$1:$FR$10,[1]Data4!$FR$11:$FR$83</definedName>
    <definedName name="A125165534T">[1]Data4!$DT$1:$DT$10,[1]Data4!$DT$11:$DT$83</definedName>
    <definedName name="A125165538A">[1]Data4!$DX$1:$DX$10,[1]Data4!$DX$11:$DX$83</definedName>
    <definedName name="A125165542T">[1]Data4!$EG$1:$EG$10,[1]Data4!$EG$11:$EG$83</definedName>
    <definedName name="A125165546A">[1]Data4!$DJ$1:$DJ$10,[1]Data4!$DJ$11:$DJ$83</definedName>
    <definedName name="A125165550T">[1]Data4!$DM$1:$DM$10,[1]Data4!$DM$11:$DM$83</definedName>
    <definedName name="A125165554A">[1]Data4!$ET$1:$ET$10,[1]Data4!$ET$11:$ET$83</definedName>
    <definedName name="A125165558K">[1]Data4!$DH$1:$DH$10,[1]Data4!$DH$11:$DH$83</definedName>
    <definedName name="A125165562A">[1]Data4!$EO$1:$EO$10,[1]Data4!$EO$11:$EO$83</definedName>
    <definedName name="A125165566K">[1]Data4!$DF$1:$DF$10,[1]Data4!$DF$11:$DF$83</definedName>
    <definedName name="A125165570A">[1]Data4!$DL$1:$DL$10,[1]Data4!$DL$11:$DL$83</definedName>
    <definedName name="A125165574K">[1]Data4!$DO$1:$DO$10,[1]Data4!$DO$11:$DO$83</definedName>
    <definedName name="A125165578V">[1]Data4!$ED$1:$ED$10,[1]Data4!$ED$11:$ED$83</definedName>
    <definedName name="A125165582K">[1]Data4!$FN$1:$FN$10,[1]Data4!$FN$11:$FN$83</definedName>
    <definedName name="A125165586V">[1]Data4!$FQ$1:$FQ$10,[1]Data4!$FQ$11:$FQ$83</definedName>
    <definedName name="A125165590K">[1]Data4!$DZ$1:$DZ$10,[1]Data4!$DZ$11:$DZ$83</definedName>
    <definedName name="A125165594V">[1]Data4!$EF$1:$EF$10,[1]Data4!$EF$11:$EF$83</definedName>
    <definedName name="A125165598C">[1]Data4!$FA$1:$FA$10,[1]Data4!$FA$11:$FA$83</definedName>
    <definedName name="A125165602J">[1]Data4!$FD$1:$FD$10,[1]Data4!$FD$11:$FD$83</definedName>
    <definedName name="A125165606T">[1]Data4!$EJ$1:$EJ$10,[1]Data4!$EJ$11:$EJ$83</definedName>
    <definedName name="A125165610J">[1]Data4!$FH$1:$FH$10,[1]Data4!$FH$11:$FH$83</definedName>
    <definedName name="A125165614T">[1]Data4!$GC$1:$GC$10,[1]Data4!$GC$11:$GC$83</definedName>
    <definedName name="A125165618A">[1]Data4!$FC$1:$FC$10,[1]Data4!$FC$11:$FC$83</definedName>
    <definedName name="A125165622T">[1]Data4!$GA$1:$GA$10,[1]Data4!$GA$11:$GA$83</definedName>
    <definedName name="A125165626A">[1]Data4!$DK$1:$DK$10,[1]Data4!$DK$11:$DK$83</definedName>
    <definedName name="A125165630T">[1]Data4!$ER$1:$ER$10,[1]Data4!$ER$11:$ER$83</definedName>
    <definedName name="A125165634A">[1]Data4!$FG$1:$FG$10,[1]Data4!$FG$11:$FG$83</definedName>
    <definedName name="A125165638K">[1]Data4!$FJ$1:$FJ$10,[1]Data4!$FJ$11:$FJ$83</definedName>
    <definedName name="A125165642A">[1]Data4!$GE$1:$GE$10,[1]Data4!$GE$11:$GE$83</definedName>
    <definedName name="A125165646K">[1]Data1!$DL$1:$DL$10,[1]Data1!$DL$11:$DL$83</definedName>
    <definedName name="A125165650A">[1]Data1!$EG$1:$EG$10,[1]Data1!$EG$11:$EG$83</definedName>
    <definedName name="A125165654K">[1]Data1!$EP$1:$EP$10,[1]Data1!$EP$11:$EP$83</definedName>
    <definedName name="A125165658V">[1]Data1!$CC$1:$CC$10,[1]Data1!$CC$11:$CC$83</definedName>
    <definedName name="A125165662K">[1]Data1!$CO$1:$CO$10,[1]Data1!$CO$11:$CO$83</definedName>
    <definedName name="A125165666V">[1]Data1!$EB$1:$EB$10,[1]Data1!$EB$11:$EB$83</definedName>
    <definedName name="A125165670K">[1]Data1!$ET$1:$ET$10,[1]Data1!$ET$11:$ET$83</definedName>
    <definedName name="A125165674V">[1]Data1!$CJ$1:$CJ$10,[1]Data1!$CJ$11:$CJ$83</definedName>
    <definedName name="A125165678C">[1]Data1!$CY$1:$CY$10,[1]Data1!$CY$11:$CY$83</definedName>
    <definedName name="A125165682V">[1]Data1!$EI$1:$EI$10,[1]Data1!$EI$11:$EI$83</definedName>
    <definedName name="A125165686C">[1]Data1!$ER$1:$ER$10,[1]Data1!$ER$11:$ER$83</definedName>
    <definedName name="A125165690V">[1]Data1!$EX$1:$EX$10,[1]Data1!$EX$11:$EX$83</definedName>
    <definedName name="A125165694C">[1]Data1!$DO$1:$DO$10,[1]Data1!$DO$11:$DO$83</definedName>
    <definedName name="A125165698L">[1]Data1!$DU$1:$DU$10,[1]Data1!$DU$11:$DU$83</definedName>
    <definedName name="A125165702T">[1]Data1!$CU$1:$CU$10,[1]Data1!$CU$11:$CU$83</definedName>
    <definedName name="A125165706A">[1]Data1!$EH$1:$EH$10,[1]Data1!$EH$11:$EH$83</definedName>
    <definedName name="A125165710T">[1]Data1!$DH$1:$DH$10,[1]Data1!$DH$11:$DH$83</definedName>
    <definedName name="A125165714A">[1]Data1!$DQ$1:$DQ$10,[1]Data1!$DQ$11:$DQ$83</definedName>
    <definedName name="A125165718K">[1]Data1!$EL$1:$EL$10,[1]Data1!$EL$11:$EL$83</definedName>
    <definedName name="A125165722A">[1]Data1!$EU$1:$EU$10,[1]Data1!$EU$11:$EU$83</definedName>
    <definedName name="A125165726K">[1]Data1!$CL$1:$CL$10,[1]Data1!$CL$11:$CL$83</definedName>
    <definedName name="A125165730A">[1]Data1!$DA$1:$DA$10,[1]Data1!$DA$11:$DA$83</definedName>
    <definedName name="A125165734K">[1]Data1!$DM$1:$DM$10,[1]Data1!$DM$11:$DM$83</definedName>
    <definedName name="A125165738V">[1]Data1!$EQ$1:$EQ$10,[1]Data1!$EQ$11:$EQ$83</definedName>
    <definedName name="A125165742K">[1]Data1!$CM$1:$CM$10,[1]Data1!$CM$11:$CM$83</definedName>
    <definedName name="A125165746V">[1]Data1!$CS$1:$CS$10,[1]Data1!$CS$11:$CS$83</definedName>
    <definedName name="A125165750K">[1]Data1!$EO$1:$EO$10,[1]Data1!$EO$11:$EO$83</definedName>
    <definedName name="A125165754V">[1]Data1!$CW$1:$CW$10,[1]Data1!$CW$11:$CW$83</definedName>
    <definedName name="A125165758C">[1]Data1!$DI$1:$DI$10,[1]Data1!$DI$11:$DI$83</definedName>
    <definedName name="A125165762V">[1]Data1!$ES$1:$ES$10,[1]Data1!$ES$11:$ES$83</definedName>
    <definedName name="A125165766C">[1]Data1!$CR$1:$CR$10,[1]Data1!$CR$11:$CR$83</definedName>
    <definedName name="A125165770V">[1]Data1!$CX$1:$CX$10,[1]Data1!$CX$11:$CX$83</definedName>
    <definedName name="A125165774C">[1]Data1!$DD$1:$DD$10,[1]Data1!$DD$11:$DD$83</definedName>
    <definedName name="A125165778L">[1]Data1!$DJ$1:$DJ$10,[1]Data1!$DJ$11:$DJ$83</definedName>
    <definedName name="A125165782C">[1]Data1!$EE$1:$EE$10,[1]Data1!$EE$11:$EE$83</definedName>
    <definedName name="A125165786L">[1]Data1!$EZ$1:$EZ$10,[1]Data1!$EZ$11:$EZ$83</definedName>
    <definedName name="A125165790C">[1]Data1!$DE$1:$DE$10,[1]Data1!$DE$11:$DE$83</definedName>
    <definedName name="A125165794L">[1]Data1!$DT$1:$DT$10,[1]Data1!$DT$11:$DT$83</definedName>
    <definedName name="A125165798W">[1]Data1!$CE$1:$CE$10,[1]Data1!$CE$11:$CE$83</definedName>
    <definedName name="A125165802A">[1]Data1!$CN$1:$CN$10,[1]Data1!$CN$11:$CN$83</definedName>
    <definedName name="A125165806K">[1]Data1!$CQ$1:$CQ$10,[1]Data1!$CQ$11:$CQ$83</definedName>
    <definedName name="A125165810A">[1]Data1!$DR$1:$DR$10,[1]Data1!$DR$11:$DR$83</definedName>
    <definedName name="A125165814K">[1]Data1!$DX$1:$DX$10,[1]Data1!$DX$11:$DX$83</definedName>
    <definedName name="A125165818V">[1]Data1!$EA$1:$EA$10,[1]Data1!$EA$11:$EA$83</definedName>
    <definedName name="A125165822K">[1]Data1!$EV$1:$EV$10,[1]Data1!$EV$11:$EV$83</definedName>
    <definedName name="A125165826V">[1]Data1!$DG$1:$DG$10,[1]Data1!$DG$11:$DG$83</definedName>
    <definedName name="A125165830K">[1]Data1!$DS$1:$DS$10,[1]Data1!$DS$11:$DS$83</definedName>
    <definedName name="A125165834V">[1]Data1!$DV$1:$DV$10,[1]Data1!$DV$11:$DV$83</definedName>
    <definedName name="A125165838C">[1]Data1!$EK$1:$EK$10,[1]Data1!$EK$11:$EK$83</definedName>
    <definedName name="A125165842V">[1]Data1!$EN$1:$EN$10,[1]Data1!$EN$11:$EN$83</definedName>
    <definedName name="A125165846C">[1]Data1!$CP$1:$CP$10,[1]Data1!$CP$11:$CP$83</definedName>
    <definedName name="A125165850V">[1]Data1!$CT$1:$CT$10,[1]Data1!$CT$11:$CT$83</definedName>
    <definedName name="A125165854C">[1]Data1!$DC$1:$DC$10,[1]Data1!$DC$11:$DC$83</definedName>
    <definedName name="A125165858L">[1]Data1!$CF$1:$CF$10,[1]Data1!$CF$11:$CF$83</definedName>
    <definedName name="A125165862C">[1]Data1!$CI$1:$CI$10,[1]Data1!$CI$11:$CI$83</definedName>
    <definedName name="A125165866L">[1]Data1!$DP$1:$DP$10,[1]Data1!$DP$11:$DP$83</definedName>
    <definedName name="A125165870C">[1]Data1!$CD$1:$CD$10,[1]Data1!$CD$11:$CD$83</definedName>
    <definedName name="A125165874L">[1]Data1!$DK$1:$DK$10,[1]Data1!$DK$11:$DK$83</definedName>
    <definedName name="A125165878W">[1]Data1!$CB$1:$CB$10,[1]Data1!$CB$11:$CB$83</definedName>
    <definedName name="A125165882L">[1]Data1!$CH$1:$CH$10,[1]Data1!$CH$11:$CH$83</definedName>
    <definedName name="A125165886W">[1]Data1!$CK$1:$CK$10,[1]Data1!$CK$11:$CK$83</definedName>
    <definedName name="A125165890L">[1]Data1!$CZ$1:$CZ$10,[1]Data1!$CZ$11:$CZ$83</definedName>
    <definedName name="A125165894W">[1]Data1!$EJ$1:$EJ$10,[1]Data1!$EJ$11:$EJ$83</definedName>
    <definedName name="A125165898F">[1]Data1!$EM$1:$EM$10,[1]Data1!$EM$11:$EM$83</definedName>
    <definedName name="A125165902K">[1]Data1!$CV$1:$CV$10,[1]Data1!$CV$11:$CV$83</definedName>
    <definedName name="A125165906V">[1]Data1!$DB$1:$DB$10,[1]Data1!$DB$11:$DB$83</definedName>
    <definedName name="A125165910K">[1]Data1!$DW$1:$DW$10,[1]Data1!$DW$11:$DW$83</definedName>
    <definedName name="A125165914V">[1]Data1!$DZ$1:$DZ$10,[1]Data1!$DZ$11:$DZ$83</definedName>
    <definedName name="A125165918C">[1]Data1!$DF$1:$DF$10,[1]Data1!$DF$11:$DF$83</definedName>
    <definedName name="A125165922V">[1]Data1!$ED$1:$ED$10,[1]Data1!$ED$11:$ED$83</definedName>
    <definedName name="A125165926C">[1]Data1!$EY$1:$EY$10,[1]Data1!$EY$11:$EY$83</definedName>
    <definedName name="A125165930V">[1]Data1!$DY$1:$DY$10,[1]Data1!$DY$11:$DY$83</definedName>
    <definedName name="A125165934C">[1]Data1!$EW$1:$EW$10,[1]Data1!$EW$11:$EW$83</definedName>
    <definedName name="A125165938L">[1]Data1!$CG$1:$CG$10,[1]Data1!$CG$11:$CG$83</definedName>
    <definedName name="A125165942C">[1]Data1!$DN$1:$DN$10,[1]Data1!$DN$11:$DN$83</definedName>
    <definedName name="A125165946L">[1]Data1!$EC$1:$EC$10,[1]Data1!$EC$11:$EC$83</definedName>
    <definedName name="A125165950C">[1]Data1!$EF$1:$EF$10,[1]Data1!$EF$11:$EF$83</definedName>
    <definedName name="A125165954L">[1]Data1!$FA$1:$FA$10,[1]Data1!$FA$11:$FA$83</definedName>
    <definedName name="A125165958W">[1]Data2!$CV$1:$CV$10,[1]Data2!$CV$11:$CV$83</definedName>
    <definedName name="A125165962L">[1]Data2!$DQ$1:$DQ$10,[1]Data2!$DQ$11:$DQ$83</definedName>
    <definedName name="A125165966W">[1]Data2!$DZ$1:$DZ$10,[1]Data2!$DZ$11:$DZ$83</definedName>
    <definedName name="A125165970L">[1]Data2!$BM$1:$BM$10,[1]Data2!$BM$11:$BM$83</definedName>
    <definedName name="A125165974W">[1]Data2!$BY$1:$BY$10,[1]Data2!$BY$11:$BY$83</definedName>
    <definedName name="A125165978F">[1]Data2!$DL$1:$DL$10,[1]Data2!$DL$11:$DL$83</definedName>
    <definedName name="A125165982W">[1]Data2!$ED$1:$ED$10,[1]Data2!$ED$11:$ED$83</definedName>
    <definedName name="A125165986F">[1]Data2!$BT$1:$BT$10,[1]Data2!$BT$11:$BT$83</definedName>
    <definedName name="A125165990W">[1]Data2!$CI$1:$CI$10,[1]Data2!$CI$11:$CI$83</definedName>
    <definedName name="A125165994F">[1]Data2!$DS$1:$DS$10,[1]Data2!$DS$11:$DS$83</definedName>
    <definedName name="A125165998R">[1]Data2!$EB$1:$EB$10,[1]Data2!$EB$11:$EB$83</definedName>
    <definedName name="A125166002W">[1]Data2!$EH$1:$EH$10,[1]Data2!$EH$11:$EH$83</definedName>
    <definedName name="A125166006F">[1]Data2!$CY$1:$CY$10,[1]Data2!$CY$11:$CY$83</definedName>
    <definedName name="A125166010W">[1]Data2!$DE$1:$DE$10,[1]Data2!$DE$11:$DE$83</definedName>
    <definedName name="A125166014F">[1]Data2!$CE$1:$CE$10,[1]Data2!$CE$11:$CE$83</definedName>
    <definedName name="A125166018R">[1]Data2!$DR$1:$DR$10,[1]Data2!$DR$11:$DR$83</definedName>
    <definedName name="A125166022F">[1]Data2!$CR$1:$CR$10,[1]Data2!$CR$11:$CR$83</definedName>
    <definedName name="A125166026R">[1]Data2!$DA$1:$DA$10,[1]Data2!$DA$11:$DA$83</definedName>
    <definedName name="A125166030F">[1]Data2!$DV$1:$DV$10,[1]Data2!$DV$11:$DV$83</definedName>
    <definedName name="A125166034R">[1]Data2!$EE$1:$EE$10,[1]Data2!$EE$11:$EE$83</definedName>
    <definedName name="A125166038X">[1]Data2!$BV$1:$BV$10,[1]Data2!$BV$11:$BV$83</definedName>
    <definedName name="A125166042R">[1]Data2!$CK$1:$CK$10,[1]Data2!$CK$11:$CK$83</definedName>
    <definedName name="A125166046X">[1]Data2!$CW$1:$CW$10,[1]Data2!$CW$11:$CW$83</definedName>
    <definedName name="A125166050R">[1]Data2!$EA$1:$EA$10,[1]Data2!$EA$11:$EA$83</definedName>
    <definedName name="A125166054X">[1]Data2!$BW$1:$BW$10,[1]Data2!$BW$11:$BW$83</definedName>
    <definedName name="A125166058J">[1]Data2!$CC$1:$CC$10,[1]Data2!$CC$11:$CC$83</definedName>
    <definedName name="A125166062X">[1]Data2!$DY$1:$DY$10,[1]Data2!$DY$11:$DY$83</definedName>
    <definedName name="A125166066J">[1]Data2!$CG$1:$CG$10,[1]Data2!$CG$11:$CG$83</definedName>
    <definedName name="A125166070X">[1]Data2!$CS$1:$CS$10,[1]Data2!$CS$11:$CS$83</definedName>
    <definedName name="A125166074J">[1]Data2!$EC$1:$EC$10,[1]Data2!$EC$11:$EC$83</definedName>
    <definedName name="A125166078T">[1]Data2!$CB$1:$CB$10,[1]Data2!$CB$11:$CB$83</definedName>
    <definedName name="A125166082J">[1]Data2!$CH$1:$CH$10,[1]Data2!$CH$11:$CH$83</definedName>
    <definedName name="A125166086T">[1]Data2!$CN$1:$CN$10,[1]Data2!$CN$11:$CN$83</definedName>
    <definedName name="A125166090J">[1]Data2!$CT$1:$CT$10,[1]Data2!$CT$11:$CT$83</definedName>
    <definedName name="A125166094T">[1]Data2!$DO$1:$DO$10,[1]Data2!$DO$11:$DO$83</definedName>
    <definedName name="A125166098A">[1]Data2!$EJ$1:$EJ$10,[1]Data2!$EJ$11:$EJ$83</definedName>
    <definedName name="A125166102F">[1]Data2!$CO$1:$CO$10,[1]Data2!$CO$11:$CO$83</definedName>
    <definedName name="A125166106R">[1]Data2!$DD$1:$DD$10,[1]Data2!$DD$11:$DD$83</definedName>
    <definedName name="A125166110F">[1]Data2!$BO$1:$BO$10,[1]Data2!$BO$11:$BO$83</definedName>
    <definedName name="A125166114R">[1]Data2!$BX$1:$BX$10,[1]Data2!$BX$11:$BX$83</definedName>
    <definedName name="A125166118X">[1]Data2!$CA$1:$CA$10,[1]Data2!$CA$11:$CA$83</definedName>
    <definedName name="A125166122R">[1]Data2!$DB$1:$DB$10,[1]Data2!$DB$11:$DB$83</definedName>
    <definedName name="A125166126X">[1]Data2!$DH$1:$DH$10,[1]Data2!$DH$11:$DH$83</definedName>
    <definedName name="A125166130R">[1]Data2!$DK$1:$DK$10,[1]Data2!$DK$11:$DK$83</definedName>
    <definedName name="A125166134X">[1]Data2!$EF$1:$EF$10,[1]Data2!$EF$11:$EF$83</definedName>
    <definedName name="A125166138J">[1]Data2!$CQ$1:$CQ$10,[1]Data2!$CQ$11:$CQ$83</definedName>
    <definedName name="A125166142X">[1]Data2!$DC$1:$DC$10,[1]Data2!$DC$11:$DC$83</definedName>
    <definedName name="A125166146J">[1]Data2!$DF$1:$DF$10,[1]Data2!$DF$11:$DF$83</definedName>
    <definedName name="A125166150X">[1]Data2!$DU$1:$DU$10,[1]Data2!$DU$11:$DU$83</definedName>
    <definedName name="A125166154J">[1]Data2!$DX$1:$DX$10,[1]Data2!$DX$11:$DX$83</definedName>
    <definedName name="A125166158T">[1]Data2!$BZ$1:$BZ$10,[1]Data2!$BZ$11:$BZ$83</definedName>
    <definedName name="A125166162J">[1]Data2!$CD$1:$CD$10,[1]Data2!$CD$11:$CD$83</definedName>
    <definedName name="A125166166T">[1]Data2!$CM$1:$CM$10,[1]Data2!$CM$11:$CM$83</definedName>
    <definedName name="A125166170J">[1]Data2!$BP$1:$BP$10,[1]Data2!$BP$11:$BP$83</definedName>
    <definedName name="A125166174T">[1]Data2!$BS$1:$BS$10,[1]Data2!$BS$11:$BS$83</definedName>
    <definedName name="A125166178A">[1]Data2!$CZ$1:$CZ$10,[1]Data2!$CZ$11:$CZ$83</definedName>
    <definedName name="A125166182T">[1]Data2!$BN$1:$BN$10,[1]Data2!$BN$11:$BN$83</definedName>
    <definedName name="A125166186A">[1]Data2!$CU$1:$CU$10,[1]Data2!$CU$11:$CU$83</definedName>
    <definedName name="A125166190T">[1]Data2!$BL$1:$BL$10,[1]Data2!$BL$11:$BL$83</definedName>
    <definedName name="A125166194A">[1]Data2!$BR$1:$BR$10,[1]Data2!$BR$11:$BR$83</definedName>
    <definedName name="A125166198K">[1]Data2!$BU$1:$BU$10,[1]Data2!$BU$11:$BU$83</definedName>
    <definedName name="A125166202R">[1]Data2!$CJ$1:$CJ$10,[1]Data2!$CJ$11:$CJ$83</definedName>
    <definedName name="A125166206X">[1]Data2!$DT$1:$DT$10,[1]Data2!$DT$11:$DT$83</definedName>
    <definedName name="A125166210R">[1]Data2!$DW$1:$DW$10,[1]Data2!$DW$11:$DW$83</definedName>
    <definedName name="A125166214X">[1]Data2!$CF$1:$CF$10,[1]Data2!$CF$11:$CF$83</definedName>
    <definedName name="A125166218J">[1]Data2!$CL$1:$CL$10,[1]Data2!$CL$11:$CL$83</definedName>
    <definedName name="A125166222X">[1]Data2!$DG$1:$DG$10,[1]Data2!$DG$11:$DG$83</definedName>
    <definedName name="A125166226J">[1]Data2!$DJ$1:$DJ$10,[1]Data2!$DJ$11:$DJ$83</definedName>
    <definedName name="A125166230X">[1]Data2!$CP$1:$CP$10,[1]Data2!$CP$11:$CP$83</definedName>
    <definedName name="A125166234J">[1]Data2!$DN$1:$DN$10,[1]Data2!$DN$11:$DN$83</definedName>
    <definedName name="A125166238T">[1]Data2!$EI$1:$EI$10,[1]Data2!$EI$11:$EI$83</definedName>
    <definedName name="A125166242J">[1]Data2!$DI$1:$DI$10,[1]Data2!$DI$11:$DI$83</definedName>
    <definedName name="A125166246T">[1]Data2!$EG$1:$EG$10,[1]Data2!$EG$11:$EG$83</definedName>
    <definedName name="A125166250J">[1]Data2!$BQ$1:$BQ$10,[1]Data2!$BQ$11:$BQ$83</definedName>
    <definedName name="A125166254T">[1]Data2!$CX$1:$CX$10,[1]Data2!$CX$11:$CX$83</definedName>
    <definedName name="A125166258A">[1]Data2!$DM$1:$DM$10,[1]Data2!$DM$11:$DM$83</definedName>
    <definedName name="A125166262T">[1]Data2!$DP$1:$DP$10,[1]Data2!$DP$11:$DP$83</definedName>
    <definedName name="A125166266A">[1]Data2!$EK$1:$EK$10,[1]Data2!$EK$11:$EK$83</definedName>
    <definedName name="A125166270T">[1]Data2!$FV$1:$FV$10,[1]Data2!$FV$11:$FV$83</definedName>
    <definedName name="A125166274A">[1]Data2!$GQ$1:$GQ$10,[1]Data2!$GQ$11:$GQ$83</definedName>
    <definedName name="A125166278K">[1]Data2!$GZ$1:$GZ$10,[1]Data2!$GZ$11:$GZ$83</definedName>
    <definedName name="A125166282A">[1]Data2!$EM$1:$EM$10,[1]Data2!$EM$11:$EM$83</definedName>
    <definedName name="A125166286K">[1]Data2!$EY$1:$EY$10,[1]Data2!$EY$11:$EY$83</definedName>
    <definedName name="A125166290A">[1]Data2!$GL$1:$GL$10,[1]Data2!$GL$11:$GL$83</definedName>
    <definedName name="A125166294K">[1]Data2!$HD$1:$HD$10,[1]Data2!$HD$11:$HD$83</definedName>
    <definedName name="A125166298V">[1]Data2!$ET$1:$ET$10,[1]Data2!$ET$11:$ET$83</definedName>
    <definedName name="A125166302X">[1]Data2!$FI$1:$FI$10,[1]Data2!$FI$11:$FI$83</definedName>
    <definedName name="A125166306J">[1]Data2!$GS$1:$GS$10,[1]Data2!$GS$11:$GS$83</definedName>
    <definedName name="A125166310X">[1]Data2!$HB$1:$HB$10,[1]Data2!$HB$11:$HB$83</definedName>
    <definedName name="A125166314J">[1]Data2!$HH$1:$HH$10,[1]Data2!$HH$11:$HH$83</definedName>
    <definedName name="A125166318T">[1]Data2!$FY$1:$FY$10,[1]Data2!$FY$11:$FY$83</definedName>
    <definedName name="A125166322J">[1]Data2!$GE$1:$GE$10,[1]Data2!$GE$11:$GE$83</definedName>
    <definedName name="A125166326T">[1]Data2!$FE$1:$FE$10,[1]Data2!$FE$11:$FE$83</definedName>
    <definedName name="A125166330J">[1]Data2!$GR$1:$GR$10,[1]Data2!$GR$11:$GR$83</definedName>
    <definedName name="A125166334T">[1]Data2!$FR$1:$FR$10,[1]Data2!$FR$11:$FR$83</definedName>
    <definedName name="A125166338A">[1]Data2!$GA$1:$GA$10,[1]Data2!$GA$11:$GA$83</definedName>
    <definedName name="A125166342T">[1]Data2!$GV$1:$GV$10,[1]Data2!$GV$11:$GV$83</definedName>
    <definedName name="A125166346A">[1]Data2!$HE$1:$HE$10,[1]Data2!$HE$11:$HE$83</definedName>
    <definedName name="A125166350T">[1]Data2!$EV$1:$EV$10,[1]Data2!$EV$11:$EV$83</definedName>
    <definedName name="A125166354A">[1]Data2!$FK$1:$FK$10,[1]Data2!$FK$11:$FK$83</definedName>
    <definedName name="A125166358K">[1]Data2!$FW$1:$FW$10,[1]Data2!$FW$11:$FW$83</definedName>
    <definedName name="A125166362A">[1]Data2!$HA$1:$HA$10,[1]Data2!$HA$11:$HA$83</definedName>
    <definedName name="A125166366K">[1]Data2!$EW$1:$EW$10,[1]Data2!$EW$11:$EW$83</definedName>
    <definedName name="A125166370A">[1]Data2!$FC$1:$FC$10,[1]Data2!$FC$11:$FC$83</definedName>
    <definedName name="A125166374K">[1]Data2!$GY$1:$GY$10,[1]Data2!$GY$11:$GY$83</definedName>
    <definedName name="A125166378V">[1]Data2!$FG$1:$FG$10,[1]Data2!$FG$11:$FG$83</definedName>
    <definedName name="A125166382K">[1]Data2!$FS$1:$FS$10,[1]Data2!$FS$11:$FS$83</definedName>
    <definedName name="A125166386V">[1]Data2!$HC$1:$HC$10,[1]Data2!$HC$11:$HC$83</definedName>
    <definedName name="A125166390K">[1]Data2!$FB$1:$FB$10,[1]Data2!$FB$11:$FB$83</definedName>
    <definedName name="A125166394V">[1]Data2!$FH$1:$FH$10,[1]Data2!$FH$11:$FH$83</definedName>
    <definedName name="A125166398C">[1]Data2!$FN$1:$FN$10,[1]Data2!$FN$11:$FN$83</definedName>
    <definedName name="A125166402J">[1]Data2!$FT$1:$FT$10,[1]Data2!$FT$11:$FT$83</definedName>
    <definedName name="A125166406T">[1]Data2!$GO$1:$GO$10,[1]Data2!$GO$11:$GO$83</definedName>
    <definedName name="A125166410J">[1]Data2!$HJ$1:$HJ$10,[1]Data2!$HJ$11:$HJ$83</definedName>
    <definedName name="A125166414T">[1]Data2!$FO$1:$FO$10,[1]Data2!$FO$11:$FO$83</definedName>
    <definedName name="A125166418A">[1]Data2!$GD$1:$GD$10,[1]Data2!$GD$11:$GD$83</definedName>
    <definedName name="A125166422T">[1]Data2!$EO$1:$EO$10,[1]Data2!$EO$11:$EO$83</definedName>
    <definedName name="A125166426A">[1]Data2!$EX$1:$EX$10,[1]Data2!$EX$11:$EX$83</definedName>
    <definedName name="A125166430T">[1]Data2!$FA$1:$FA$10,[1]Data2!$FA$11:$FA$83</definedName>
    <definedName name="A125166434A">[1]Data2!$GB$1:$GB$10,[1]Data2!$GB$11:$GB$83</definedName>
    <definedName name="A125166438K">[1]Data2!$GH$1:$GH$10,[1]Data2!$GH$11:$GH$83</definedName>
    <definedName name="A125166442A">[1]Data2!$GK$1:$GK$10,[1]Data2!$GK$11:$GK$83</definedName>
    <definedName name="A125166446K">[1]Data2!$HF$1:$HF$10,[1]Data2!$HF$11:$HF$83</definedName>
    <definedName name="A125166450A">[1]Data2!$FQ$1:$FQ$10,[1]Data2!$FQ$11:$FQ$83</definedName>
    <definedName name="A125166454K">[1]Data2!$GC$1:$GC$10,[1]Data2!$GC$11:$GC$83</definedName>
    <definedName name="A125166458V">[1]Data2!$GF$1:$GF$10,[1]Data2!$GF$11:$GF$83</definedName>
    <definedName name="A125166462K">[1]Data2!$GU$1:$GU$10,[1]Data2!$GU$11:$GU$83</definedName>
    <definedName name="A125166466V">[1]Data2!$GX$1:$GX$10,[1]Data2!$GX$11:$GX$83</definedName>
    <definedName name="A125166470K">[1]Data2!$EZ$1:$EZ$10,[1]Data2!$EZ$11:$EZ$83</definedName>
    <definedName name="A125166474V">[1]Data2!$FD$1:$FD$10,[1]Data2!$FD$11:$FD$83</definedName>
    <definedName name="A125166478C">[1]Data2!$FM$1:$FM$10,[1]Data2!$FM$11:$FM$83</definedName>
    <definedName name="A125166482V">[1]Data2!$EP$1:$EP$10,[1]Data2!$EP$11:$EP$83</definedName>
    <definedName name="A125166486C">[1]Data2!$ES$1:$ES$10,[1]Data2!$ES$11:$ES$83</definedName>
    <definedName name="A125166490V">[1]Data2!$FZ$1:$FZ$10,[1]Data2!$FZ$11:$FZ$83</definedName>
    <definedName name="A125166494C">[1]Data2!$EN$1:$EN$10,[1]Data2!$EN$11:$EN$83</definedName>
    <definedName name="A125166498L">[1]Data2!$FU$1:$FU$10,[1]Data2!$FU$11:$FU$83</definedName>
    <definedName name="A125166502T">[1]Data2!$EL$1:$EL$10,[1]Data2!$EL$11:$EL$83</definedName>
    <definedName name="A125166506A">[1]Data2!$ER$1:$ER$10,[1]Data2!$ER$11:$ER$83</definedName>
    <definedName name="A125166510T">[1]Data2!$EU$1:$EU$10,[1]Data2!$EU$11:$EU$83</definedName>
    <definedName name="A125166514A">[1]Data2!$FJ$1:$FJ$10,[1]Data2!$FJ$11:$FJ$83</definedName>
    <definedName name="A125166518K">[1]Data2!$GT$1:$GT$10,[1]Data2!$GT$11:$GT$83</definedName>
    <definedName name="A125166522A">[1]Data2!$GW$1:$GW$10,[1]Data2!$GW$11:$GW$83</definedName>
    <definedName name="A125166526K">[1]Data2!$FF$1:$FF$10,[1]Data2!$FF$11:$FF$83</definedName>
    <definedName name="A125166530A">[1]Data2!$FL$1:$FL$10,[1]Data2!$FL$11:$FL$83</definedName>
    <definedName name="A125166534K">[1]Data2!$GG$1:$GG$10,[1]Data2!$GG$11:$GG$83</definedName>
    <definedName name="A125166538V">[1]Data2!$GJ$1:$GJ$10,[1]Data2!$GJ$11:$GJ$83</definedName>
    <definedName name="A125166542K">[1]Data2!$FP$1:$FP$10,[1]Data2!$FP$11:$FP$83</definedName>
    <definedName name="A125166546V">[1]Data2!$GN$1:$GN$10,[1]Data2!$GN$11:$GN$83</definedName>
    <definedName name="A125166550K">[1]Data2!$HI$1:$HI$10,[1]Data2!$HI$11:$HI$83</definedName>
    <definedName name="A125166554V">[1]Data2!$GI$1:$GI$10,[1]Data2!$GI$11:$GI$83</definedName>
    <definedName name="A125166558C">[1]Data2!$HG$1:$HG$10,[1]Data2!$HG$11:$HG$83</definedName>
    <definedName name="A125166562V">[1]Data2!$EQ$1:$EQ$10,[1]Data2!$EQ$11:$EQ$83</definedName>
    <definedName name="A125166566C">[1]Data2!$FX$1:$FX$10,[1]Data2!$FX$11:$FX$83</definedName>
    <definedName name="A125166570V">[1]Data2!$GM$1:$GM$10,[1]Data2!$GM$11:$GM$83</definedName>
    <definedName name="A125166574C">[1]Data2!$GP$1:$GP$10,[1]Data2!$GP$11:$GP$83</definedName>
    <definedName name="A125166578L">[1]Data2!$HK$1:$HK$10,[1]Data2!$HK$11:$HK$83</definedName>
    <definedName name="A125166582C">[1]Data3!$F$1:$F$10,[1]Data3!$F$11:$F$83</definedName>
    <definedName name="A125166586L">[1]Data3!$AA$1:$AA$10,[1]Data3!$AA$11:$AA$83</definedName>
    <definedName name="A125166590C">[1]Data3!$AJ$1:$AJ$10,[1]Data3!$AJ$11:$AJ$83</definedName>
    <definedName name="A125166594L">[1]Data2!$HM$1:$HM$10,[1]Data2!$HM$11:$HM$83</definedName>
    <definedName name="A125166598W">[1]Data2!$HY$1:$HY$10,[1]Data2!$HY$11:$HY$83</definedName>
    <definedName name="A125166602A">[1]Data3!$V$1:$V$10,[1]Data3!$V$11:$V$83</definedName>
    <definedName name="A125166606K">[1]Data3!$AN$1:$AN$10,[1]Data3!$AN$11:$AN$83</definedName>
    <definedName name="A125166610A">[1]Data2!$HT$1:$HT$10,[1]Data2!$HT$11:$HT$83</definedName>
    <definedName name="A125166614K">[1]Data2!$II$1:$II$10,[1]Data2!$II$11:$II$83</definedName>
    <definedName name="A125166618V">[1]Data3!$AC$1:$AC$10,[1]Data3!$AC$11:$AC$83</definedName>
    <definedName name="A125166622K">[1]Data3!$AL$1:$AL$10,[1]Data3!$AL$11:$AL$83</definedName>
    <definedName name="A125166626V">[1]Data3!$AR$1:$AR$10,[1]Data3!$AR$11:$AR$83</definedName>
    <definedName name="A125166630K">[1]Data3!$I$1:$I$10,[1]Data3!$I$11:$I$83</definedName>
    <definedName name="A125166634V">[1]Data3!$O$1:$O$10,[1]Data3!$O$11:$O$83</definedName>
    <definedName name="A125166638C">[1]Data2!$IE$1:$IE$10,[1]Data2!$IE$11:$IE$83</definedName>
    <definedName name="A125166642V">[1]Data3!$AB$1:$AB$10,[1]Data3!$AB$11:$AB$83</definedName>
    <definedName name="A125166646C">[1]Data3!$B$1:$B$10,[1]Data3!$B$11:$B$83</definedName>
    <definedName name="A125166650V">[1]Data3!$K$1:$K$10,[1]Data3!$K$11:$K$83</definedName>
    <definedName name="A125166654C">[1]Data3!$AF$1:$AF$10,[1]Data3!$AF$11:$AF$83</definedName>
    <definedName name="A125166658L">[1]Data3!$AO$1:$AO$10,[1]Data3!$AO$11:$AO$83</definedName>
    <definedName name="A125166662C">[1]Data2!$HV$1:$HV$10,[1]Data2!$HV$11:$HV$83</definedName>
    <definedName name="A125166666L">[1]Data2!$IK$1:$IK$10,[1]Data2!$IK$11:$IK$83</definedName>
    <definedName name="A125166670C">[1]Data3!$G$1:$G$10,[1]Data3!$G$11:$G$83</definedName>
    <definedName name="A125166674L">[1]Data3!$AK$1:$AK$10,[1]Data3!$AK$11:$AK$83</definedName>
    <definedName name="A125166678W">[1]Data2!$HW$1:$HW$10,[1]Data2!$HW$11:$HW$83</definedName>
    <definedName name="A125166682L">[1]Data2!$IC$1:$IC$10,[1]Data2!$IC$11:$IC$83</definedName>
    <definedName name="A125166686W">[1]Data3!$AI$1:$AI$10,[1]Data3!$AI$11:$AI$83</definedName>
    <definedName name="A125166690L">[1]Data2!$IG$1:$IG$10,[1]Data2!$IG$11:$IG$83</definedName>
    <definedName name="A125166694W">[1]Data3!$C$1:$C$10,[1]Data3!$C$11:$C$83</definedName>
    <definedName name="A125166698F">[1]Data3!$AM$1:$AM$10,[1]Data3!$AM$11:$AM$83</definedName>
    <definedName name="A125166702K">[1]Data2!$IB$1:$IB$10,[1]Data2!$IB$11:$IB$83</definedName>
    <definedName name="A125166706V">[1]Data2!$IH$1:$IH$10,[1]Data2!$IH$11:$IH$83</definedName>
    <definedName name="A125166710K">[1]Data2!$IN$1:$IN$10,[1]Data2!$IN$11:$IN$83</definedName>
    <definedName name="A125166714V">[1]Data3!$D$1:$D$10,[1]Data3!$D$11:$D$83</definedName>
    <definedName name="A125166718C">[1]Data3!$Y$1:$Y$10,[1]Data3!$Y$11:$Y$83</definedName>
    <definedName name="A125166722V">[1]Data3!$AT$1:$AT$10,[1]Data3!$AT$11:$AT$83</definedName>
    <definedName name="A125166726C">[1]Data2!$IO$1:$IO$10,[1]Data2!$IO$11:$IO$83</definedName>
    <definedName name="A125166730V">[1]Data3!$N$1:$N$10,[1]Data3!$N$11:$N$83</definedName>
    <definedName name="A125166734C">[1]Data2!$HO$1:$HO$10,[1]Data2!$HO$11:$HO$83</definedName>
    <definedName name="A125166738L">[1]Data2!$HX$1:$HX$10,[1]Data2!$HX$11:$HX$83</definedName>
    <definedName name="A125166742C">[1]Data2!$IA$1:$IA$10,[1]Data2!$IA$11:$IA$83</definedName>
    <definedName name="A125166746L">[1]Data3!$L$1:$L$10,[1]Data3!$L$11:$L$83</definedName>
    <definedName name="A125166750C">[1]Data3!$R$1:$R$10,[1]Data3!$R$11:$R$83</definedName>
    <definedName name="A125166754L">[1]Data3!$U$1:$U$10,[1]Data3!$U$11:$U$83</definedName>
    <definedName name="A125166758W">[1]Data3!$AP$1:$AP$10,[1]Data3!$AP$11:$AP$83</definedName>
    <definedName name="A125166762L">[1]Data2!$IQ$1:$IQ$10,[1]Data2!$IQ$11:$IQ$83</definedName>
    <definedName name="A125166766W">[1]Data3!$M$1:$M$10,[1]Data3!$M$11:$M$83</definedName>
    <definedName name="A125166770L">[1]Data3!$P$1:$P$10,[1]Data3!$P$11:$P$83</definedName>
    <definedName name="A125166774W">[1]Data3!$AE$1:$AE$10,[1]Data3!$AE$11:$AE$83</definedName>
    <definedName name="A125166778F">[1]Data3!$AH$1:$AH$10,[1]Data3!$AH$11:$AH$83</definedName>
    <definedName name="A125166782W">[1]Data2!$HZ$1:$HZ$10,[1]Data2!$HZ$11:$HZ$83</definedName>
    <definedName name="A125166786F">[1]Data2!$ID$1:$ID$10,[1]Data2!$ID$11:$ID$83</definedName>
    <definedName name="A125166790W">[1]Data2!$IM$1:$IM$10,[1]Data2!$IM$11:$IM$83</definedName>
    <definedName name="A125166794F">[1]Data2!$HP$1:$HP$10,[1]Data2!$HP$11:$HP$83</definedName>
    <definedName name="A125166798R">[1]Data2!$HS$1:$HS$10,[1]Data2!$HS$11:$HS$83</definedName>
    <definedName name="A125166802V">[1]Data3!$J$1:$J$10,[1]Data3!$J$11:$J$83</definedName>
    <definedName name="A125166806C">[1]Data2!$HN$1:$HN$10,[1]Data2!$HN$11:$HN$83</definedName>
    <definedName name="A125166810V">[1]Data3!$E$1:$E$10,[1]Data3!$E$11:$E$83</definedName>
    <definedName name="A125166814C">[1]Data2!$HL$1:$HL$10,[1]Data2!$HL$11:$HL$83</definedName>
    <definedName name="A125166818L">[1]Data2!$HR$1:$HR$10,[1]Data2!$HR$11:$HR$83</definedName>
    <definedName name="A125166822C">[1]Data2!$HU$1:$HU$10,[1]Data2!$HU$11:$HU$83</definedName>
    <definedName name="A125166826L">[1]Data2!$IJ$1:$IJ$10,[1]Data2!$IJ$11:$IJ$83</definedName>
    <definedName name="A125166830C">[1]Data3!$AD$1:$AD$10,[1]Data3!$AD$11:$AD$83</definedName>
    <definedName name="A125166834L">[1]Data3!$AG$1:$AG$10,[1]Data3!$AG$11:$AG$83</definedName>
    <definedName name="A125166838W">[1]Data2!$IF$1:$IF$10,[1]Data2!$IF$11:$IF$83</definedName>
    <definedName name="A125166842L">[1]Data2!$IL$1:$IL$10,[1]Data2!$IL$11:$IL$83</definedName>
    <definedName name="A125166846W">[1]Data3!$Q$1:$Q$10,[1]Data3!$Q$11:$Q$83</definedName>
    <definedName name="A125166850L">[1]Data3!$T$1:$T$10,[1]Data3!$T$11:$T$83</definedName>
    <definedName name="A125166854W">[1]Data2!$IP$1:$IP$10,[1]Data2!$IP$11:$IP$83</definedName>
    <definedName name="A125166858F">[1]Data3!$X$1:$X$10,[1]Data3!$X$11:$X$83</definedName>
    <definedName name="A125166862W">[1]Data3!$AS$1:$AS$10,[1]Data3!$AS$11:$AS$83</definedName>
    <definedName name="A125166866F">[1]Data3!$S$1:$S$10,[1]Data3!$S$11:$S$83</definedName>
    <definedName name="A125166870W">[1]Data3!$AQ$1:$AQ$10,[1]Data3!$AQ$11:$AQ$83</definedName>
    <definedName name="A125166874F">[1]Data2!$HQ$1:$HQ$10,[1]Data2!$HQ$11:$HQ$83</definedName>
    <definedName name="A125166878R">[1]Data3!$H$1:$H$10,[1]Data3!$H$11:$H$83</definedName>
    <definedName name="A125166882F">[1]Data3!$W$1:$W$10,[1]Data3!$W$11:$W$83</definedName>
    <definedName name="A125166886R">[1]Data3!$Z$1:$Z$10,[1]Data3!$Z$11:$Z$83</definedName>
    <definedName name="A125166890F">[1]Data3!$AU$1:$AU$10,[1]Data3!$AU$11:$AU$83</definedName>
    <definedName name="A125166894R">[1]Data3!$IF$1:$IF$10,[1]Data3!$IF$11:$IF$83</definedName>
    <definedName name="A125166898X">[1]Data4!$K$1:$K$10,[1]Data4!$K$11:$K$83</definedName>
    <definedName name="A125166902C">[1]Data4!$T$1:$T$10,[1]Data4!$T$11:$T$83</definedName>
    <definedName name="A125166906L">[1]Data3!$GW$1:$GW$10,[1]Data3!$GW$11:$GW$83</definedName>
    <definedName name="A125166910C">[1]Data3!$HI$1:$HI$10,[1]Data3!$HI$11:$HI$83</definedName>
    <definedName name="A125166914L">[1]Data4!$F$1:$F$10,[1]Data4!$F$11:$F$83</definedName>
    <definedName name="A125166918W">[1]Data4!$X$1:$X$10,[1]Data4!$X$11:$X$83</definedName>
    <definedName name="A125166922L">[1]Data3!$HD$1:$HD$10,[1]Data3!$HD$11:$HD$83</definedName>
    <definedName name="A125166926W">[1]Data3!$HS$1:$HS$10,[1]Data3!$HS$11:$HS$83</definedName>
    <definedName name="A125166930L">[1]Data4!$M$1:$M$10,[1]Data4!$M$11:$M$83</definedName>
    <definedName name="A125166934W">[1]Data4!$V$1:$V$10,[1]Data4!$V$11:$V$83</definedName>
    <definedName name="A125166938F">[1]Data4!$AB$1:$AB$10,[1]Data4!$AB$11:$AB$83</definedName>
    <definedName name="A125166942W">[1]Data3!$II$1:$II$10,[1]Data3!$II$11:$II$83</definedName>
    <definedName name="A125166946F">[1]Data3!$IO$1:$IO$10,[1]Data3!$IO$11:$IO$83</definedName>
    <definedName name="A125166950W">[1]Data3!$HO$1:$HO$10,[1]Data3!$HO$11:$HO$83</definedName>
    <definedName name="A125166954F">[1]Data4!$L$1:$L$10,[1]Data4!$L$11:$L$83</definedName>
    <definedName name="A125166958R">[1]Data3!$IB$1:$IB$10,[1]Data3!$IB$11:$IB$83</definedName>
    <definedName name="A125166962F">[1]Data3!$IK$1:$IK$10,[1]Data3!$IK$11:$IK$83</definedName>
    <definedName name="A125166966R">[1]Data4!$P$1:$P$10,[1]Data4!$P$11:$P$83</definedName>
    <definedName name="A125166970F">[1]Data4!$Y$1:$Y$10,[1]Data4!$Y$11:$Y$83</definedName>
    <definedName name="A125166974R">[1]Data3!$HF$1:$HF$10,[1]Data3!$HF$11:$HF$83</definedName>
    <definedName name="A125166978X">[1]Data3!$HU$1:$HU$10,[1]Data3!$HU$11:$HU$83</definedName>
    <definedName name="A125166982R">[1]Data3!$IG$1:$IG$10,[1]Data3!$IG$11:$IG$83</definedName>
    <definedName name="A125166986X">[1]Data4!$U$1:$U$10,[1]Data4!$U$11:$U$83</definedName>
    <definedName name="A125166990R">[1]Data3!$HG$1:$HG$10,[1]Data3!$HG$11:$HG$83</definedName>
    <definedName name="A125166994X">[1]Data3!$HM$1:$HM$10,[1]Data3!$HM$11:$HM$83</definedName>
    <definedName name="A125166998J">[1]Data4!$S$1:$S$10,[1]Data4!$S$11:$S$83</definedName>
    <definedName name="A125167002R">[1]Data3!$HQ$1:$HQ$10,[1]Data3!$HQ$11:$HQ$83</definedName>
    <definedName name="A125167006X">[1]Data3!$IC$1:$IC$10,[1]Data3!$IC$11:$IC$83</definedName>
    <definedName name="A125167010R">[1]Data4!$W$1:$W$10,[1]Data4!$W$11:$W$83</definedName>
    <definedName name="A125167014X">[1]Data3!$HL$1:$HL$10,[1]Data3!$HL$11:$HL$83</definedName>
    <definedName name="A125167018J">[1]Data3!$HR$1:$HR$10,[1]Data3!$HR$11:$HR$83</definedName>
    <definedName name="A125167022X">[1]Data3!$HX$1:$HX$10,[1]Data3!$HX$11:$HX$83</definedName>
    <definedName name="A125167026J">[1]Data3!$ID$1:$ID$10,[1]Data3!$ID$11:$ID$83</definedName>
    <definedName name="A125167030X">[1]Data4!$I$1:$I$10,[1]Data4!$I$11:$I$83</definedName>
    <definedName name="A125167034J">[1]Data4!$AD$1:$AD$10,[1]Data4!$AD$11:$AD$83</definedName>
    <definedName name="A125167038T">[1]Data3!$HY$1:$HY$10,[1]Data3!$HY$11:$HY$83</definedName>
    <definedName name="A125167042J">[1]Data3!$IN$1:$IN$10,[1]Data3!$IN$11:$IN$83</definedName>
    <definedName name="A125167046T">[1]Data3!$GY$1:$GY$10,[1]Data3!$GY$11:$GY$83</definedName>
    <definedName name="A125167050J">[1]Data3!$HH$1:$HH$10,[1]Data3!$HH$11:$HH$83</definedName>
    <definedName name="A125167054T">[1]Data3!$HK$1:$HK$10,[1]Data3!$HK$11:$HK$83</definedName>
    <definedName name="A125167058A">[1]Data3!$IL$1:$IL$10,[1]Data3!$IL$11:$IL$83</definedName>
    <definedName name="A125167062T">[1]Data4!$B$1:$B$10,[1]Data4!$B$11:$B$83</definedName>
    <definedName name="A125167066A">[1]Data4!$E$1:$E$10,[1]Data4!$E$11:$E$83</definedName>
    <definedName name="A125167070T">[1]Data4!$Z$1:$Z$10,[1]Data4!$Z$11:$Z$83</definedName>
    <definedName name="A125167074A">[1]Data3!$IA$1:$IA$10,[1]Data3!$IA$11:$IA$83</definedName>
    <definedName name="A125167078K">[1]Data3!$IM$1:$IM$10,[1]Data3!$IM$11:$IM$83</definedName>
    <definedName name="A125167082A">[1]Data3!$IP$1:$IP$10,[1]Data3!$IP$11:$IP$83</definedName>
    <definedName name="A125167086K">[1]Data4!$O$1:$O$10,[1]Data4!$O$11:$O$83</definedName>
    <definedName name="A125167090A">[1]Data4!$R$1:$R$10,[1]Data4!$R$11:$R$83</definedName>
    <definedName name="A125167094K">[1]Data3!$HJ$1:$HJ$10,[1]Data3!$HJ$11:$HJ$83</definedName>
    <definedName name="A125167098V">[1]Data3!$HN$1:$HN$10,[1]Data3!$HN$11:$HN$83</definedName>
    <definedName name="A125167102X">[1]Data3!$HW$1:$HW$10,[1]Data3!$HW$11:$HW$83</definedName>
    <definedName name="A125167106J">[1]Data3!$GZ$1:$GZ$10,[1]Data3!$GZ$11:$GZ$83</definedName>
    <definedName name="A125167110X">[1]Data3!$HC$1:$HC$10,[1]Data3!$HC$11:$HC$83</definedName>
    <definedName name="A125167114J">[1]Data3!$IJ$1:$IJ$10,[1]Data3!$IJ$11:$IJ$83</definedName>
    <definedName name="A125167118T">[1]Data3!$GX$1:$GX$10,[1]Data3!$GX$11:$GX$83</definedName>
    <definedName name="A125167122J">[1]Data3!$IE$1:$IE$10,[1]Data3!$IE$11:$IE$83</definedName>
    <definedName name="A125167126T">[1]Data3!$GV$1:$GV$10,[1]Data3!$GV$11:$GV$83</definedName>
    <definedName name="A125167130J">[1]Data3!$HB$1:$HB$10,[1]Data3!$HB$11:$HB$83</definedName>
    <definedName name="A125167134T">[1]Data3!$HE$1:$HE$10,[1]Data3!$HE$11:$HE$83</definedName>
    <definedName name="A125167138A">[1]Data3!$HT$1:$HT$10,[1]Data3!$HT$11:$HT$83</definedName>
    <definedName name="A125167142T">[1]Data4!$N$1:$N$10,[1]Data4!$N$11:$N$83</definedName>
    <definedName name="A125167146A">[1]Data4!$Q$1:$Q$10,[1]Data4!$Q$11:$Q$83</definedName>
    <definedName name="A125167150T">[1]Data3!$HP$1:$HP$10,[1]Data3!$HP$11:$HP$83</definedName>
    <definedName name="A125167154A">[1]Data3!$HV$1:$HV$10,[1]Data3!$HV$11:$HV$83</definedName>
    <definedName name="A125167158K">[1]Data3!$IQ$1:$IQ$10,[1]Data3!$IQ$11:$IQ$83</definedName>
    <definedName name="A125167162A">[1]Data4!$D$1:$D$10,[1]Data4!$D$11:$D$83</definedName>
    <definedName name="A125167166K">[1]Data3!$HZ$1:$HZ$10,[1]Data3!$HZ$11:$HZ$83</definedName>
    <definedName name="A125167170A">[1]Data4!$H$1:$H$10,[1]Data4!$H$11:$H$83</definedName>
    <definedName name="A125167174K">[1]Data4!$AC$1:$AC$10,[1]Data4!$AC$11:$AC$83</definedName>
    <definedName name="A125167178V">[1]Data4!$C$1:$C$10,[1]Data4!$C$11:$C$83</definedName>
    <definedName name="A125167182K">[1]Data4!$AA$1:$AA$10,[1]Data4!$AA$11:$AA$83</definedName>
    <definedName name="A125167186V">[1]Data3!$HA$1:$HA$10,[1]Data3!$HA$11:$HA$83</definedName>
    <definedName name="A125167190K">[1]Data3!$IH$1:$IH$10,[1]Data3!$IH$11:$IH$83</definedName>
    <definedName name="A125167194V">[1]Data4!$G$1:$G$10,[1]Data4!$G$11:$G$83</definedName>
    <definedName name="A125167198C">[1]Data4!$J$1:$J$10,[1]Data4!$J$11:$J$83</definedName>
    <definedName name="A125167202J">[1]Data4!$AE$1:$AE$10,[1]Data4!$AE$11:$AE$83</definedName>
    <definedName name="A125167206T">[1]Data1!$AL$1:$AL$10,[1]Data1!$AL$11:$AL$83</definedName>
    <definedName name="A125167210J">[1]Data1!$BG$1:$BG$10,[1]Data1!$BG$11:$BG$83</definedName>
    <definedName name="A125167214T">[1]Data1!$BP$1:$BP$10,[1]Data1!$BP$11:$BP$83</definedName>
    <definedName name="A125167218A">[1]Data1!$C$1:$C$10,[1]Data1!$C$11:$C$83</definedName>
    <definedName name="A125167222T">[1]Data1!$O$1:$O$10,[1]Data1!$O$11:$O$83</definedName>
    <definedName name="A125167226A">[1]Data1!$BB$1:$BB$10,[1]Data1!$BB$11:$BB$83</definedName>
    <definedName name="A125167230T">[1]Data1!$BT$1:$BT$10,[1]Data1!$BT$11:$BT$83</definedName>
    <definedName name="A125167234A">[1]Data1!$J$1:$J$10,[1]Data1!$J$11:$J$83</definedName>
    <definedName name="A125167238K">[1]Data1!$Y$1:$Y$10,[1]Data1!$Y$11:$Y$83</definedName>
    <definedName name="A125167242A">[1]Data1!$BI$1:$BI$10,[1]Data1!$BI$11:$BI$83</definedName>
    <definedName name="A125167246K">[1]Data1!$BR$1:$BR$10,[1]Data1!$BR$11:$BR$83</definedName>
    <definedName name="A125167250A">[1]Data1!$BX$1:$BX$10,[1]Data1!$BX$11:$BX$83</definedName>
    <definedName name="A125167254K">[1]Data1!$AO$1:$AO$10,[1]Data1!$AO$11:$AO$83</definedName>
    <definedName name="A125167258V">[1]Data1!$AU$1:$AU$10,[1]Data1!$AU$11:$AU$83</definedName>
    <definedName name="A125167262K">[1]Data1!$U$1:$U$10,[1]Data1!$U$11:$U$83</definedName>
    <definedName name="A125167266V">[1]Data1!$BH$1:$BH$10,[1]Data1!$BH$11:$BH$83</definedName>
    <definedName name="A125167270K">[1]Data1!$AH$1:$AH$10,[1]Data1!$AH$11:$AH$83</definedName>
    <definedName name="A125167274V">[1]Data1!$AQ$1:$AQ$10,[1]Data1!$AQ$11:$AQ$83</definedName>
    <definedName name="A125167278C">[1]Data1!$BL$1:$BL$10,[1]Data1!$BL$11:$BL$83</definedName>
    <definedName name="A125167282V">[1]Data1!$BU$1:$BU$10,[1]Data1!$BU$11:$BU$83</definedName>
    <definedName name="A125167286C">[1]Data1!$L$1:$L$10,[1]Data1!$L$11:$L$83</definedName>
    <definedName name="A125167290V">[1]Data1!$AA$1:$AA$10,[1]Data1!$AA$11:$AA$83</definedName>
    <definedName name="A125167294C">[1]Data1!$AM$1:$AM$10,[1]Data1!$AM$11:$AM$83</definedName>
    <definedName name="A125167298L">[1]Data1!$BQ$1:$BQ$10,[1]Data1!$BQ$11:$BQ$83</definedName>
    <definedName name="A125167302T">[1]Data1!$M$1:$M$10,[1]Data1!$M$11:$M$83</definedName>
    <definedName name="A125167306A">[1]Data1!$S$1:$S$10,[1]Data1!$S$11:$S$83</definedName>
    <definedName name="A125167310T">[1]Data1!$BO$1:$BO$10,[1]Data1!$BO$11:$BO$83</definedName>
    <definedName name="A125167314A">[1]Data1!$W$1:$W$10,[1]Data1!$W$11:$W$83</definedName>
    <definedName name="A125167318K">[1]Data1!$AI$1:$AI$10,[1]Data1!$AI$11:$AI$83</definedName>
    <definedName name="A125167322A">[1]Data1!$BS$1:$BS$10,[1]Data1!$BS$11:$BS$83</definedName>
    <definedName name="A125167326K">[1]Data1!$R$1:$R$10,[1]Data1!$R$11:$R$83</definedName>
    <definedName name="A125167330A">[1]Data1!$X$1:$X$10,[1]Data1!$X$11:$X$83</definedName>
    <definedName name="A125167334K">[1]Data1!$AD$1:$AD$10,[1]Data1!$AD$11:$AD$83</definedName>
    <definedName name="A125167338V">[1]Data1!$AJ$1:$AJ$10,[1]Data1!$AJ$11:$AJ$83</definedName>
    <definedName name="A125167342K">[1]Data1!$BE$1:$BE$10,[1]Data1!$BE$11:$BE$83</definedName>
    <definedName name="A125167346V">[1]Data1!$BZ$1:$BZ$10,[1]Data1!$BZ$11:$BZ$83</definedName>
    <definedName name="A125167350K">[1]Data1!$AE$1:$AE$10,[1]Data1!$AE$11:$AE$83</definedName>
    <definedName name="A125167354V">[1]Data1!$AT$1:$AT$10,[1]Data1!$AT$11:$AT$83</definedName>
    <definedName name="A125167358C">[1]Data1!$E$1:$E$10,[1]Data1!$E$11:$E$83</definedName>
    <definedName name="A125167362V">[1]Data1!$N$1:$N$10,[1]Data1!$N$11:$N$83</definedName>
    <definedName name="A125167366C">[1]Data1!$Q$1:$Q$10,[1]Data1!$Q$11:$Q$83</definedName>
    <definedName name="A125167370V">[1]Data1!$AR$1:$AR$10,[1]Data1!$AR$11:$AR$83</definedName>
    <definedName name="A125167374C">[1]Data1!$AX$1:$AX$10,[1]Data1!$AX$11:$AX$83</definedName>
    <definedName name="A125167378L">[1]Data1!$BA$1:$BA$10,[1]Data1!$BA$11:$BA$83</definedName>
    <definedName name="A125167382C">[1]Data1!$BV$1:$BV$10,[1]Data1!$BV$11:$BV$83</definedName>
    <definedName name="A125167386L">[1]Data1!$AG$1:$AG$10,[1]Data1!$AG$11:$AG$83</definedName>
    <definedName name="A125167390C">[1]Data1!$AS$1:$AS$10,[1]Data1!$AS$11:$AS$83</definedName>
    <definedName name="A125167394L">[1]Data1!$AV$1:$AV$10,[1]Data1!$AV$11:$AV$83</definedName>
    <definedName name="A125167398W">[1]Data1!$BK$1:$BK$10,[1]Data1!$BK$11:$BK$83</definedName>
    <definedName name="A125167402A">[1]Data1!$BN$1:$BN$10,[1]Data1!$BN$11:$BN$83</definedName>
    <definedName name="A125167406K">[1]Data1!$P$1:$P$10,[1]Data1!$P$11:$P$83</definedName>
    <definedName name="A125167410A">[1]Data1!$T$1:$T$10,[1]Data1!$T$11:$T$83</definedName>
    <definedName name="A125167414K">[1]Data1!$AC$1:$AC$10,[1]Data1!$AC$11:$AC$83</definedName>
    <definedName name="A125167418V">[1]Data1!$F$1:$F$10,[1]Data1!$F$11:$F$83</definedName>
    <definedName name="A125167422K">[1]Data1!$I$1:$I$10,[1]Data1!$I$11:$I$83</definedName>
    <definedName name="A125167426V">[1]Data1!$AP$1:$AP$10,[1]Data1!$AP$11:$AP$83</definedName>
    <definedName name="A125167430K">[1]Data1!$D$1:$D$10,[1]Data1!$D$11:$D$83</definedName>
    <definedName name="A125167434V">[1]Data1!$AK$1:$AK$10,[1]Data1!$AK$11:$AK$83</definedName>
    <definedName name="A125167438C">[1]Data1!$B$1:$B$10,[1]Data1!$B$11:$B$83</definedName>
    <definedName name="A125167442V">[1]Data1!$H$1:$H$10,[1]Data1!$H$11:$H$83</definedName>
    <definedName name="A125167446C">[1]Data1!$K$1:$K$10,[1]Data1!$K$11:$K$83</definedName>
    <definedName name="A125167450V">[1]Data1!$Z$1:$Z$10,[1]Data1!$Z$11:$Z$83</definedName>
    <definedName name="A125167454C">[1]Data1!$BJ$1:$BJ$10,[1]Data1!$BJ$11:$BJ$83</definedName>
    <definedName name="A125167458L">[1]Data1!$BM$1:$BM$10,[1]Data1!$BM$11:$BM$83</definedName>
    <definedName name="A125167462C">[1]Data1!$V$1:$V$10,[1]Data1!$V$11:$V$83</definedName>
    <definedName name="A125167466L">[1]Data1!$AB$1:$AB$10,[1]Data1!$AB$11:$AB$83</definedName>
    <definedName name="A125167470C">[1]Data1!$AW$1:$AW$10,[1]Data1!$AW$11:$AW$83</definedName>
    <definedName name="A125167474L">[1]Data1!$AZ$1:$AZ$10,[1]Data1!$AZ$11:$AZ$83</definedName>
    <definedName name="A125167478W">[1]Data1!$AF$1:$AF$10,[1]Data1!$AF$11:$AF$83</definedName>
    <definedName name="A125167482L">[1]Data1!$BD$1:$BD$10,[1]Data1!$BD$11:$BD$83</definedName>
    <definedName name="A125167486W">[1]Data1!$BY$1:$BY$10,[1]Data1!$BY$11:$BY$83</definedName>
    <definedName name="A125167490L">[1]Data1!$AY$1:$AY$10,[1]Data1!$AY$11:$AY$83</definedName>
    <definedName name="A125167494W">[1]Data1!$BW$1:$BW$10,[1]Data1!$BW$11:$BW$83</definedName>
    <definedName name="A125167498F">[1]Data1!$G$1:$G$10,[1]Data1!$G$11:$G$83</definedName>
    <definedName name="A125167502K">[1]Data1!$AN$1:$AN$10,[1]Data1!$AN$11:$AN$83</definedName>
    <definedName name="A125167506V">[1]Data1!$BC$1:$BC$10,[1]Data1!$BC$11:$BC$83</definedName>
    <definedName name="A125167510K">[1]Data1!$BF$1:$BF$10,[1]Data1!$BF$11:$BF$83</definedName>
    <definedName name="A125167514V">[1]Data1!$CA$1:$CA$10,[1]Data1!$CA$11:$CA$83</definedName>
    <definedName name="A125167518C">[1]Data1!$GL$1:$GL$10,[1]Data1!$GL$11:$GL$83</definedName>
    <definedName name="A125167522V">[1]Data1!$HG$1:$HG$10,[1]Data1!$HG$11:$HG$83</definedName>
    <definedName name="A125167526C">[1]Data1!$HP$1:$HP$10,[1]Data1!$HP$11:$HP$83</definedName>
    <definedName name="A125167530V">[1]Data1!$FC$1:$FC$10,[1]Data1!$FC$11:$FC$83</definedName>
    <definedName name="A125167534C">[1]Data1!$FO$1:$FO$10,[1]Data1!$FO$11:$FO$83</definedName>
    <definedName name="A125167538L">[1]Data1!$HB$1:$HB$10,[1]Data1!$HB$11:$HB$83</definedName>
    <definedName name="A125167542C">[1]Data1!$HT$1:$HT$10,[1]Data1!$HT$11:$HT$83</definedName>
    <definedName name="A125167546L">[1]Data1!$FJ$1:$FJ$10,[1]Data1!$FJ$11:$FJ$83</definedName>
    <definedName name="A125167550C">[1]Data1!$FY$1:$FY$10,[1]Data1!$FY$11:$FY$83</definedName>
    <definedName name="A125167554L">[1]Data1!$HI$1:$HI$10,[1]Data1!$HI$11:$HI$83</definedName>
    <definedName name="A125167558W">[1]Data1!$HR$1:$HR$10,[1]Data1!$HR$11:$HR$83</definedName>
    <definedName name="A125167562L">[1]Data1!$HX$1:$HX$10,[1]Data1!$HX$11:$HX$83</definedName>
    <definedName name="A125167566W">[1]Data1!$GO$1:$GO$10,[1]Data1!$GO$11:$GO$83</definedName>
    <definedName name="A125167570L">[1]Data1!$GU$1:$GU$10,[1]Data1!$GU$11:$GU$83</definedName>
    <definedName name="A125167574W">[1]Data1!$FU$1:$FU$10,[1]Data1!$FU$11:$FU$83</definedName>
    <definedName name="A125167578F">[1]Data1!$HH$1:$HH$10,[1]Data1!$HH$11:$HH$83</definedName>
    <definedName name="A125167582W">[1]Data1!$GH$1:$GH$10,[1]Data1!$GH$11:$GH$83</definedName>
    <definedName name="A125167586F">[1]Data1!$GQ$1:$GQ$10,[1]Data1!$GQ$11:$GQ$83</definedName>
    <definedName name="A125167590W">[1]Data1!$HL$1:$HL$10,[1]Data1!$HL$11:$HL$83</definedName>
    <definedName name="A125167594F">[1]Data1!$HU$1:$HU$10,[1]Data1!$HU$11:$HU$83</definedName>
    <definedName name="A125167598R">[1]Data1!$FL$1:$FL$10,[1]Data1!$FL$11:$FL$83</definedName>
    <definedName name="A125167602V">[1]Data1!$GA$1:$GA$10,[1]Data1!$GA$11:$GA$83</definedName>
    <definedName name="A125167606C">[1]Data1!$GM$1:$GM$10,[1]Data1!$GM$11:$GM$83</definedName>
    <definedName name="A125167610V">[1]Data1!$HQ$1:$HQ$10,[1]Data1!$HQ$11:$HQ$83</definedName>
    <definedName name="A125167614C">[1]Data1!$FM$1:$FM$10,[1]Data1!$FM$11:$FM$83</definedName>
    <definedName name="A125167618L">[1]Data1!$FS$1:$FS$10,[1]Data1!$FS$11:$FS$83</definedName>
    <definedName name="A125167622C">[1]Data1!$HO$1:$HO$10,[1]Data1!$HO$11:$HO$83</definedName>
    <definedName name="A125167626L">[1]Data1!$FW$1:$FW$10,[1]Data1!$FW$11:$FW$83</definedName>
    <definedName name="A125167630C">[1]Data1!$GI$1:$GI$10,[1]Data1!$GI$11:$GI$83</definedName>
    <definedName name="A125167634L">[1]Data1!$HS$1:$HS$10,[1]Data1!$HS$11:$HS$83</definedName>
    <definedName name="A125167638W">[1]Data1!$FR$1:$FR$10,[1]Data1!$FR$11:$FR$83</definedName>
    <definedName name="A125167642L">[1]Data1!$FX$1:$FX$10,[1]Data1!$FX$11:$FX$83</definedName>
    <definedName name="A125167646W">[1]Data1!$GD$1:$GD$10,[1]Data1!$GD$11:$GD$83</definedName>
    <definedName name="A125167650L">[1]Data1!$GJ$1:$GJ$10,[1]Data1!$GJ$11:$GJ$83</definedName>
    <definedName name="A125167654W">[1]Data1!$HE$1:$HE$10,[1]Data1!$HE$11:$HE$83</definedName>
    <definedName name="A125167658F">[1]Data1!$HZ$1:$HZ$10,[1]Data1!$HZ$11:$HZ$83</definedName>
    <definedName name="A125167662W">[1]Data1!$GE$1:$GE$10,[1]Data1!$GE$11:$GE$83</definedName>
    <definedName name="A125167666F">[1]Data1!$GT$1:$GT$10,[1]Data1!$GT$11:$GT$83</definedName>
    <definedName name="A125167670W">[1]Data1!$FE$1:$FE$10,[1]Data1!$FE$11:$FE$83</definedName>
    <definedName name="A125167674F">[1]Data1!$FN$1:$FN$10,[1]Data1!$FN$11:$FN$83</definedName>
    <definedName name="A125167678R">[1]Data1!$FQ$1:$FQ$10,[1]Data1!$FQ$11:$FQ$83</definedName>
    <definedName name="A125167682F">[1]Data1!$GR$1:$GR$10,[1]Data1!$GR$11:$GR$83</definedName>
    <definedName name="A125167686R">[1]Data1!$GX$1:$GX$10,[1]Data1!$GX$11:$GX$83</definedName>
    <definedName name="A125167690F">[1]Data1!$HA$1:$HA$10,[1]Data1!$HA$11:$HA$83</definedName>
    <definedName name="A125167694R">[1]Data1!$HV$1:$HV$10,[1]Data1!$HV$11:$HV$83</definedName>
    <definedName name="A125167698X">[1]Data1!$GG$1:$GG$10,[1]Data1!$GG$11:$GG$83</definedName>
    <definedName name="A125167702C">[1]Data1!$GS$1:$GS$10,[1]Data1!$GS$11:$GS$83</definedName>
    <definedName name="A125167706L">[1]Data1!$GV$1:$GV$10,[1]Data1!$GV$11:$GV$83</definedName>
    <definedName name="A125167710C">[1]Data1!$HK$1:$HK$10,[1]Data1!$HK$11:$HK$83</definedName>
    <definedName name="A125167714L">[1]Data1!$HN$1:$HN$10,[1]Data1!$HN$11:$HN$83</definedName>
    <definedName name="A125167718W">[1]Data1!$FP$1:$FP$10,[1]Data1!$FP$11:$FP$83</definedName>
    <definedName name="A125167722L">[1]Data1!$FT$1:$FT$10,[1]Data1!$FT$11:$FT$83</definedName>
    <definedName name="A125167726W">[1]Data1!$GC$1:$GC$10,[1]Data1!$GC$11:$GC$83</definedName>
    <definedName name="A125167730L">[1]Data1!$FF$1:$FF$10,[1]Data1!$FF$11:$FF$83</definedName>
    <definedName name="A125167734W">[1]Data1!$FI$1:$FI$10,[1]Data1!$FI$11:$FI$83</definedName>
    <definedName name="A125167738F">[1]Data1!$GP$1:$GP$10,[1]Data1!$GP$11:$GP$83</definedName>
    <definedName name="A125167742W">[1]Data1!$FD$1:$FD$10,[1]Data1!$FD$11:$FD$83</definedName>
    <definedName name="A125167746F">[1]Data1!$GK$1:$GK$10,[1]Data1!$GK$11:$GK$83</definedName>
    <definedName name="A125167750W">[1]Data1!$FB$1:$FB$10,[1]Data1!$FB$11:$FB$83</definedName>
    <definedName name="A125167754F">[1]Data1!$FH$1:$FH$10,[1]Data1!$FH$11:$FH$83</definedName>
    <definedName name="A125167758R">[1]Data1!$FK$1:$FK$10,[1]Data1!$FK$11:$FK$83</definedName>
    <definedName name="A125167762F">[1]Data1!$FZ$1:$FZ$10,[1]Data1!$FZ$11:$FZ$83</definedName>
    <definedName name="A125167766R">[1]Data1!$HJ$1:$HJ$10,[1]Data1!$HJ$11:$HJ$83</definedName>
    <definedName name="A125167770F">[1]Data1!$HM$1:$HM$10,[1]Data1!$HM$11:$HM$83</definedName>
    <definedName name="A125167774R">[1]Data1!$FV$1:$FV$10,[1]Data1!$FV$11:$FV$83</definedName>
    <definedName name="A125167778X">[1]Data1!$GB$1:$GB$10,[1]Data1!$GB$11:$GB$83</definedName>
    <definedName name="A125167782R">[1]Data1!$GW$1:$GW$10,[1]Data1!$GW$11:$GW$83</definedName>
    <definedName name="A125167786X">[1]Data1!$GZ$1:$GZ$10,[1]Data1!$GZ$11:$GZ$83</definedName>
    <definedName name="A125167790R">[1]Data1!$GF$1:$GF$10,[1]Data1!$GF$11:$GF$83</definedName>
    <definedName name="A125167794X">[1]Data1!$HD$1:$HD$10,[1]Data1!$HD$11:$HD$83</definedName>
    <definedName name="A125167798J">[1]Data1!$HY$1:$HY$10,[1]Data1!$HY$11:$HY$83</definedName>
    <definedName name="A125167802L">[1]Data1!$GY$1:$GY$10,[1]Data1!$GY$11:$GY$83</definedName>
    <definedName name="A125167806W">[1]Data1!$HW$1:$HW$10,[1]Data1!$HW$11:$HW$83</definedName>
    <definedName name="A125167810L">[1]Data1!$FG$1:$FG$10,[1]Data1!$FG$11:$FG$83</definedName>
    <definedName name="A125167814W">[1]Data1!$GN$1:$GN$10,[1]Data1!$GN$11:$GN$83</definedName>
    <definedName name="A125167818F">[1]Data1!$HC$1:$HC$10,[1]Data1!$HC$11:$HC$83</definedName>
    <definedName name="A125167822W">[1]Data1!$HF$1:$HF$10,[1]Data1!$HF$11:$HF$83</definedName>
    <definedName name="A125167826F">[1]Data1!$IA$1:$IA$10,[1]Data1!$IA$11:$IA$83</definedName>
    <definedName name="A125167830W">[1]Data2!$V$1:$V$10,[1]Data2!$V$11:$V$83</definedName>
    <definedName name="A125167834F">[1]Data2!$AQ$1:$AQ$10,[1]Data2!$AQ$11:$AQ$83</definedName>
    <definedName name="A125167838R">[1]Data2!$AZ$1:$AZ$10,[1]Data2!$AZ$11:$AZ$83</definedName>
    <definedName name="A125167842F">[1]Data1!$IC$1:$IC$10,[1]Data1!$IC$11:$IC$83</definedName>
    <definedName name="A125167846R">[1]Data1!$IO$1:$IO$10,[1]Data1!$IO$11:$IO$83</definedName>
    <definedName name="A125167850F">[1]Data2!$AL$1:$AL$10,[1]Data2!$AL$11:$AL$83</definedName>
    <definedName name="A125167854R">[1]Data2!$BD$1:$BD$10,[1]Data2!$BD$11:$BD$83</definedName>
    <definedName name="A125167858X">[1]Data1!$IJ$1:$IJ$10,[1]Data1!$IJ$11:$IJ$83</definedName>
    <definedName name="A125167862R">[1]Data2!$I$1:$I$10,[1]Data2!$I$11:$I$83</definedName>
    <definedName name="A125167866X">[1]Data2!$AS$1:$AS$10,[1]Data2!$AS$11:$AS$83</definedName>
    <definedName name="A125167870R">[1]Data2!$BB$1:$BB$10,[1]Data2!$BB$11:$BB$83</definedName>
    <definedName name="A125167874X">[1]Data2!$BH$1:$BH$10,[1]Data2!$BH$11:$BH$83</definedName>
    <definedName name="A125167878J">[1]Data2!$Y$1:$Y$10,[1]Data2!$Y$11:$Y$83</definedName>
    <definedName name="A125167882X">[1]Data2!$AE$1:$AE$10,[1]Data2!$AE$11:$AE$83</definedName>
    <definedName name="A125167886J">[1]Data2!$E$1:$E$10,[1]Data2!$E$11:$E$83</definedName>
    <definedName name="A125167890X">[1]Data2!$AR$1:$AR$10,[1]Data2!$AR$11:$AR$83</definedName>
    <definedName name="A125167894J">[1]Data2!$R$1:$R$10,[1]Data2!$R$11:$R$83</definedName>
    <definedName name="A125167898T">[1]Data2!$AA$1:$AA$10,[1]Data2!$AA$11:$AA$83</definedName>
    <definedName name="A125167902W">[1]Data2!$AV$1:$AV$10,[1]Data2!$AV$11:$AV$83</definedName>
    <definedName name="A125167906F">[1]Data2!$BE$1:$BE$10,[1]Data2!$BE$11:$BE$83</definedName>
    <definedName name="A125167910W">[1]Data1!$IL$1:$IL$10,[1]Data1!$IL$11:$IL$83</definedName>
    <definedName name="A125167914F">[1]Data2!$K$1:$K$10,[1]Data2!$K$11:$K$83</definedName>
    <definedName name="A125167918R">[1]Data2!$W$1:$W$10,[1]Data2!$W$11:$W$83</definedName>
    <definedName name="A125167922F">[1]Data2!$BA$1:$BA$10,[1]Data2!$BA$11:$BA$83</definedName>
    <definedName name="A125167926R">[1]Data1!$IM$1:$IM$10,[1]Data1!$IM$11:$IM$83</definedName>
    <definedName name="A125167930F">[1]Data2!$C$1:$C$10,[1]Data2!$C$11:$C$83</definedName>
    <definedName name="A125167934R">[1]Data2!$AY$1:$AY$10,[1]Data2!$AY$11:$AY$83</definedName>
    <definedName name="A125167938X">[1]Data2!$G$1:$G$10,[1]Data2!$G$11:$G$83</definedName>
    <definedName name="A125167942R">[1]Data2!$S$1:$S$10,[1]Data2!$S$11:$S$83</definedName>
    <definedName name="A125167946X">[1]Data2!$BC$1:$BC$10,[1]Data2!$BC$11:$BC$83</definedName>
    <definedName name="A125167950R">[1]Data2!$B$1:$B$10,[1]Data2!$B$11:$B$83</definedName>
    <definedName name="A125167954X">[1]Data2!$H$1:$H$10,[1]Data2!$H$11:$H$83</definedName>
    <definedName name="A125167958J">[1]Data2!$N$1:$N$10,[1]Data2!$N$11:$N$83</definedName>
    <definedName name="A125167962X">[1]Data2!$T$1:$T$10,[1]Data2!$T$11:$T$83</definedName>
    <definedName name="A125167966J">[1]Data2!$AO$1:$AO$10,[1]Data2!$AO$11:$AO$83</definedName>
    <definedName name="A125167970X">[1]Data2!$BJ$1:$BJ$10,[1]Data2!$BJ$11:$BJ$83</definedName>
    <definedName name="A125167974J">[1]Data2!$O$1:$O$10,[1]Data2!$O$11:$O$83</definedName>
    <definedName name="A125167978T">[1]Data2!$AD$1:$AD$10,[1]Data2!$AD$11:$AD$83</definedName>
    <definedName name="A125167982J">[1]Data1!$IE$1:$IE$10,[1]Data1!$IE$11:$IE$83</definedName>
    <definedName name="A125167986T">[1]Data1!$IN$1:$IN$10,[1]Data1!$IN$11:$IN$83</definedName>
    <definedName name="A125167990J">[1]Data1!$IQ$1:$IQ$10,[1]Data1!$IQ$11:$IQ$83</definedName>
    <definedName name="A125167994T">[1]Data2!$AB$1:$AB$10,[1]Data2!$AB$11:$AB$83</definedName>
    <definedName name="A125167998A">[1]Data2!$AH$1:$AH$10,[1]Data2!$AH$11:$AH$83</definedName>
    <definedName name="A125168002J">[1]Data2!$AK$1:$AK$10,[1]Data2!$AK$11:$AK$83</definedName>
    <definedName name="A125168006T">[1]Data2!$BF$1:$BF$10,[1]Data2!$BF$11:$BF$83</definedName>
    <definedName name="A125168010J">[1]Data2!$Q$1:$Q$10,[1]Data2!$Q$11:$Q$83</definedName>
    <definedName name="A125168014T">[1]Data2!$AC$1:$AC$10,[1]Data2!$AC$11:$AC$83</definedName>
    <definedName name="A125168018A">[1]Data2!$AF$1:$AF$10,[1]Data2!$AF$11:$AF$83</definedName>
    <definedName name="A125168022T">[1]Data2!$AU$1:$AU$10,[1]Data2!$AU$11:$AU$83</definedName>
    <definedName name="A125168026A">[1]Data2!$AX$1:$AX$10,[1]Data2!$AX$11:$AX$83</definedName>
    <definedName name="A125168030T">[1]Data1!$IP$1:$IP$10,[1]Data1!$IP$11:$IP$83</definedName>
    <definedName name="A125168034A">[1]Data2!$D$1:$D$10,[1]Data2!$D$11:$D$83</definedName>
    <definedName name="A125168038K">[1]Data2!$M$1:$M$10,[1]Data2!$M$11:$M$83</definedName>
    <definedName name="A125168042A">[1]Data1!$IF$1:$IF$10,[1]Data1!$IF$11:$IF$83</definedName>
    <definedName name="A125168046K">[1]Data1!$II$1:$II$10,[1]Data1!$II$11:$II$83</definedName>
    <definedName name="A125168050A">[1]Data2!$Z$1:$Z$10,[1]Data2!$Z$11:$Z$83</definedName>
    <definedName name="A125168054K">[1]Data1!$ID$1:$ID$10,[1]Data1!$ID$11:$ID$83</definedName>
    <definedName name="A125168058V">[1]Data2!$U$1:$U$10,[1]Data2!$U$11:$U$83</definedName>
    <definedName name="A125168062K">[1]Data1!$IB$1:$IB$10,[1]Data1!$IB$11:$IB$83</definedName>
    <definedName name="A125168066V">[1]Data1!$IH$1:$IH$10,[1]Data1!$IH$11:$IH$83</definedName>
    <definedName name="A125168070K">[1]Data1!$IK$1:$IK$10,[1]Data1!$IK$11:$IK$83</definedName>
    <definedName name="A125168074V">[1]Data2!$J$1:$J$10,[1]Data2!$J$11:$J$83</definedName>
    <definedName name="A125168078C">[1]Data2!$AT$1:$AT$10,[1]Data2!$AT$11:$AT$83</definedName>
    <definedName name="A125168082V">[1]Data2!$AW$1:$AW$10,[1]Data2!$AW$11:$AW$83</definedName>
    <definedName name="A125168086C">[1]Data2!$F$1:$F$10,[1]Data2!$F$11:$F$83</definedName>
    <definedName name="A125168090V">[1]Data2!$L$1:$L$10,[1]Data2!$L$11:$L$83</definedName>
    <definedName name="A125168094C">[1]Data2!$AG$1:$AG$10,[1]Data2!$AG$11:$AG$83</definedName>
    <definedName name="A125168098L">[1]Data2!$AJ$1:$AJ$10,[1]Data2!$AJ$11:$AJ$83</definedName>
    <definedName name="A125168102T">[1]Data2!$P$1:$P$10,[1]Data2!$P$11:$P$83</definedName>
    <definedName name="A125168106A">[1]Data2!$AN$1:$AN$10,[1]Data2!$AN$11:$AN$83</definedName>
    <definedName name="A125168110T">[1]Data2!$BI$1:$BI$10,[1]Data2!$BI$11:$BI$83</definedName>
    <definedName name="A125168114A">[1]Data2!$AI$1:$AI$10,[1]Data2!$AI$11:$AI$83</definedName>
    <definedName name="A125168118K">[1]Data2!$BG$1:$BG$10,[1]Data2!$BG$11:$BG$83</definedName>
    <definedName name="A125168122A">[1]Data1!$IG$1:$IG$10,[1]Data1!$IG$11:$IG$83</definedName>
    <definedName name="A125168126K">[1]Data2!$X$1:$X$10,[1]Data2!$X$11:$X$83</definedName>
    <definedName name="A125168130A">[1]Data2!$AM$1:$AM$10,[1]Data2!$AM$11:$AM$83</definedName>
    <definedName name="A125168134K">[1]Data2!$AP$1:$AP$10,[1]Data2!$AP$11:$AP$83</definedName>
    <definedName name="A125168138V">[1]Data2!$BK$1:$BK$10,[1]Data2!$BK$11:$BK$83</definedName>
    <definedName name="A125168142K">[1]Data3!$FF$1:$FF$10,[1]Data3!$FF$11:$FF$83</definedName>
    <definedName name="A125168146V">[1]Data3!$GA$1:$GA$10,[1]Data3!$GA$11:$GA$83</definedName>
    <definedName name="A125168150K">[1]Data3!$GJ$1:$GJ$10,[1]Data3!$GJ$11:$GJ$83</definedName>
    <definedName name="A125168154V">[1]Data3!$DW$1:$DW$10,[1]Data3!$DW$11:$DW$83</definedName>
    <definedName name="A125168158C">[1]Data3!$EI$1:$EI$10,[1]Data3!$EI$11:$EI$83</definedName>
    <definedName name="A125168162V">[1]Data3!$FV$1:$FV$10,[1]Data3!$FV$11:$FV$83</definedName>
    <definedName name="A125168166C">[1]Data3!$GN$1:$GN$10,[1]Data3!$GN$11:$GN$83</definedName>
    <definedName name="A125168170V">[1]Data3!$ED$1:$ED$10,[1]Data3!$ED$11:$ED$83</definedName>
    <definedName name="A125168174C">[1]Data3!$ES$1:$ES$10,[1]Data3!$ES$11:$ES$83</definedName>
    <definedName name="A125168178L">[1]Data3!$GC$1:$GC$10,[1]Data3!$GC$11:$GC$83</definedName>
    <definedName name="A125168182C">[1]Data3!$GL$1:$GL$10,[1]Data3!$GL$11:$GL$83</definedName>
    <definedName name="A125168186L">[1]Data3!$GR$1:$GR$10,[1]Data3!$GR$11:$GR$83</definedName>
    <definedName name="A125168190C">[1]Data3!$FI$1:$FI$10,[1]Data3!$FI$11:$FI$83</definedName>
    <definedName name="A125168194L">[1]Data3!$FO$1:$FO$10,[1]Data3!$FO$11:$FO$83</definedName>
    <definedName name="A125168198W">[1]Data3!$EO$1:$EO$10,[1]Data3!$EO$11:$EO$83</definedName>
    <definedName name="A125168202A">[1]Data3!$GB$1:$GB$10,[1]Data3!$GB$11:$GB$83</definedName>
    <definedName name="A125168206K">[1]Data3!$FB$1:$FB$10,[1]Data3!$FB$11:$FB$83</definedName>
    <definedName name="A125168210A">[1]Data3!$FK$1:$FK$10,[1]Data3!$FK$11:$FK$83</definedName>
    <definedName name="A125168214K">[1]Data3!$GF$1:$GF$10,[1]Data3!$GF$11:$GF$83</definedName>
    <definedName name="A125168218V">[1]Data3!$GO$1:$GO$10,[1]Data3!$GO$11:$GO$83</definedName>
    <definedName name="A125168222K">[1]Data3!$EF$1:$EF$10,[1]Data3!$EF$11:$EF$83</definedName>
    <definedName name="A125168226V">[1]Data3!$EU$1:$EU$10,[1]Data3!$EU$11:$EU$83</definedName>
    <definedName name="A125168230K">[1]Data3!$FG$1:$FG$10,[1]Data3!$FG$11:$FG$83</definedName>
    <definedName name="A125168234V">[1]Data3!$GK$1:$GK$10,[1]Data3!$GK$11:$GK$83</definedName>
    <definedName name="A125168238C">[1]Data3!$EG$1:$EG$10,[1]Data3!$EG$11:$EG$83</definedName>
    <definedName name="A125168242V">[1]Data3!$EM$1:$EM$10,[1]Data3!$EM$11:$EM$83</definedName>
    <definedName name="A125168246C">[1]Data3!$GI$1:$GI$10,[1]Data3!$GI$11:$GI$83</definedName>
    <definedName name="A125168250V">[1]Data3!$EQ$1:$EQ$10,[1]Data3!$EQ$11:$EQ$83</definedName>
    <definedName name="A125168254C">[1]Data3!$FC$1:$FC$10,[1]Data3!$FC$11:$FC$83</definedName>
    <definedName name="A125168258L">[1]Data3!$GM$1:$GM$10,[1]Data3!$GM$11:$GM$83</definedName>
    <definedName name="A125168262C">[1]Data3!$EL$1:$EL$10,[1]Data3!$EL$11:$EL$83</definedName>
    <definedName name="A125168266L">[1]Data3!$ER$1:$ER$10,[1]Data3!$ER$11:$ER$83</definedName>
    <definedName name="A125168270C">[1]Data3!$EX$1:$EX$10,[1]Data3!$EX$11:$EX$83</definedName>
    <definedName name="A125168274L">[1]Data3!$FD$1:$FD$10,[1]Data3!$FD$11:$FD$83</definedName>
    <definedName name="A125168278W">[1]Data3!$FY$1:$FY$10,[1]Data3!$FY$11:$FY$83</definedName>
    <definedName name="A125168282L">[1]Data3!$GT$1:$GT$10,[1]Data3!$GT$11:$GT$83</definedName>
    <definedName name="A125168286W">[1]Data3!$EY$1:$EY$10,[1]Data3!$EY$11:$EY$83</definedName>
    <definedName name="A125168290L">[1]Data3!$FN$1:$FN$10,[1]Data3!$FN$11:$FN$83</definedName>
    <definedName name="A125168294W">[1]Data3!$DY$1:$DY$10,[1]Data3!$DY$11:$DY$83</definedName>
    <definedName name="A125168298F">[1]Data3!$EH$1:$EH$10,[1]Data3!$EH$11:$EH$83</definedName>
    <definedName name="A125168302K">[1]Data3!$EK$1:$EK$10,[1]Data3!$EK$11:$EK$83</definedName>
    <definedName name="A125168306V">[1]Data3!$FL$1:$FL$10,[1]Data3!$FL$11:$FL$83</definedName>
    <definedName name="A125168310K">[1]Data3!$FR$1:$FR$10,[1]Data3!$FR$11:$FR$83</definedName>
    <definedName name="A125168314V">[1]Data3!$FU$1:$FU$10,[1]Data3!$FU$11:$FU$83</definedName>
    <definedName name="A125168318C">[1]Data3!$GP$1:$GP$10,[1]Data3!$GP$11:$GP$83</definedName>
    <definedName name="A125168322V">[1]Data3!$FA$1:$FA$10,[1]Data3!$FA$11:$FA$83</definedName>
    <definedName name="A125168326C">[1]Data3!$FM$1:$FM$10,[1]Data3!$FM$11:$FM$83</definedName>
    <definedName name="A125168330V">[1]Data3!$FP$1:$FP$10,[1]Data3!$FP$11:$FP$83</definedName>
    <definedName name="A125168334C">[1]Data3!$GE$1:$GE$10,[1]Data3!$GE$11:$GE$83</definedName>
    <definedName name="A125168338L">[1]Data3!$GH$1:$GH$10,[1]Data3!$GH$11:$GH$83</definedName>
    <definedName name="A125168342C">[1]Data3!$EJ$1:$EJ$10,[1]Data3!$EJ$11:$EJ$83</definedName>
    <definedName name="A125168346L">[1]Data3!$EN$1:$EN$10,[1]Data3!$EN$11:$EN$83</definedName>
    <definedName name="A125168350C">[1]Data3!$EW$1:$EW$10,[1]Data3!$EW$11:$EW$83</definedName>
    <definedName name="A125168354L">[1]Data3!$DZ$1:$DZ$10,[1]Data3!$DZ$11:$DZ$83</definedName>
    <definedName name="A125168358W">[1]Data3!$EC$1:$EC$10,[1]Data3!$EC$11:$EC$83</definedName>
    <definedName name="A125168362L">[1]Data3!$FJ$1:$FJ$10,[1]Data3!$FJ$11:$FJ$83</definedName>
    <definedName name="A125168366W">[1]Data3!$DX$1:$DX$10,[1]Data3!$DX$11:$DX$83</definedName>
    <definedName name="A125168370L">[1]Data3!$FE$1:$FE$10,[1]Data3!$FE$11:$FE$83</definedName>
    <definedName name="A125168374W">[1]Data3!$DV$1:$DV$10,[1]Data3!$DV$11:$DV$83</definedName>
    <definedName name="A125168378F">[1]Data3!$EB$1:$EB$10,[1]Data3!$EB$11:$EB$83</definedName>
    <definedName name="A125168382W">[1]Data3!$EE$1:$EE$10,[1]Data3!$EE$11:$EE$83</definedName>
    <definedName name="A125168386F">[1]Data3!$ET$1:$ET$10,[1]Data3!$ET$11:$ET$83</definedName>
    <definedName name="A125168390W">[1]Data3!$GD$1:$GD$10,[1]Data3!$GD$11:$GD$83</definedName>
    <definedName name="A125168394F">[1]Data3!$GG$1:$GG$10,[1]Data3!$GG$11:$GG$83</definedName>
    <definedName name="A125168398R">[1]Data3!$EP$1:$EP$10,[1]Data3!$EP$11:$EP$83</definedName>
    <definedName name="A125168402V">[1]Data3!$EV$1:$EV$10,[1]Data3!$EV$11:$EV$83</definedName>
    <definedName name="A125168406C">[1]Data3!$FQ$1:$FQ$10,[1]Data3!$FQ$11:$FQ$83</definedName>
    <definedName name="A125168410V">[1]Data3!$FT$1:$FT$10,[1]Data3!$FT$11:$FT$83</definedName>
    <definedName name="A125168414C">[1]Data3!$EZ$1:$EZ$10,[1]Data3!$EZ$11:$EZ$83</definedName>
    <definedName name="A125168418L">[1]Data3!$FX$1:$FX$10,[1]Data3!$FX$11:$FX$83</definedName>
    <definedName name="A125168422C">[1]Data3!$GS$1:$GS$10,[1]Data3!$GS$11:$GS$83</definedName>
    <definedName name="A125168426L">[1]Data3!$FS$1:$FS$10,[1]Data3!$FS$11:$FS$83</definedName>
    <definedName name="A125168430C">[1]Data3!$GQ$1:$GQ$10,[1]Data3!$GQ$11:$GQ$83</definedName>
    <definedName name="A125168434L">[1]Data3!$EA$1:$EA$10,[1]Data3!$EA$11:$EA$83</definedName>
    <definedName name="A125168438W">[1]Data3!$FH$1:$FH$10,[1]Data3!$FH$11:$FH$83</definedName>
    <definedName name="A125168442L">[1]Data3!$FW$1:$FW$10,[1]Data3!$FW$11:$FW$83</definedName>
    <definedName name="A125168446W">[1]Data3!$FZ$1:$FZ$10,[1]Data3!$FZ$11:$FZ$83</definedName>
    <definedName name="A125168450L">[1]Data3!$GU$1:$GU$10,[1]Data3!$GU$11:$GU$83</definedName>
    <definedName name="A125168454W">[1]Data4!$BP$1:$BP$10,[1]Data4!$BP$11:$BP$83</definedName>
    <definedName name="A125168458F">[1]Data4!$CK$1:$CK$10,[1]Data4!$CK$11:$CK$83</definedName>
    <definedName name="A125168462W">[1]Data4!$CT$1:$CT$10,[1]Data4!$CT$11:$CT$83</definedName>
    <definedName name="A125168466F">[1]Data4!$AG$1:$AG$10,[1]Data4!$AG$11:$AG$83</definedName>
    <definedName name="A125168470W">[1]Data4!$AS$1:$AS$10,[1]Data4!$AS$11:$AS$83</definedName>
    <definedName name="A125168474F">[1]Data4!$CF$1:$CF$10,[1]Data4!$CF$11:$CF$83</definedName>
    <definedName name="A125168478R">[1]Data4!$CX$1:$CX$10,[1]Data4!$CX$11:$CX$83</definedName>
    <definedName name="A125168482F">[1]Data4!$AN$1:$AN$10,[1]Data4!$AN$11:$AN$83</definedName>
    <definedName name="A125168486R">[1]Data4!$BC$1:$BC$10,[1]Data4!$BC$11:$BC$83</definedName>
    <definedName name="A125168490F">[1]Data4!$CM$1:$CM$10,[1]Data4!$CM$11:$CM$83</definedName>
    <definedName name="A125168494R">[1]Data4!$CV$1:$CV$10,[1]Data4!$CV$11:$CV$83</definedName>
    <definedName name="A125168498X">[1]Data4!$DB$1:$DB$10,[1]Data4!$DB$11:$DB$83</definedName>
    <definedName name="A125168502C">[1]Data4!$BS$1:$BS$10,[1]Data4!$BS$11:$BS$83</definedName>
    <definedName name="A125168506L">[1]Data4!$BY$1:$BY$10,[1]Data4!$BY$11:$BY$83</definedName>
    <definedName name="A125168510C">[1]Data4!$AY$1:$AY$10,[1]Data4!$AY$11:$AY$83</definedName>
    <definedName name="A125168514L">[1]Data4!$CL$1:$CL$10,[1]Data4!$CL$11:$CL$83</definedName>
    <definedName name="A125168518W">[1]Data4!$BL$1:$BL$10,[1]Data4!$BL$11:$BL$83</definedName>
    <definedName name="A125168522L">[1]Data4!$BU$1:$BU$10,[1]Data4!$BU$11:$BU$83</definedName>
    <definedName name="A125168526W">[1]Data4!$CP$1:$CP$10,[1]Data4!$CP$11:$CP$83</definedName>
    <definedName name="A125168530L">[1]Data4!$CY$1:$CY$10,[1]Data4!$CY$11:$CY$83</definedName>
    <definedName name="A125168534W">[1]Data4!$AP$1:$AP$10,[1]Data4!$AP$11:$AP$83</definedName>
    <definedName name="A125168538F">[1]Data4!$BE$1:$BE$10,[1]Data4!$BE$11:$BE$83</definedName>
    <definedName name="A125168542W">[1]Data4!$BQ$1:$BQ$10,[1]Data4!$BQ$11:$BQ$83</definedName>
    <definedName name="A125168546F">[1]Data4!$CU$1:$CU$10,[1]Data4!$CU$11:$CU$83</definedName>
    <definedName name="A125168550W">[1]Data4!$AQ$1:$AQ$10,[1]Data4!$AQ$11:$AQ$83</definedName>
    <definedName name="A125168554F">[1]Data4!$AW$1:$AW$10,[1]Data4!$AW$11:$AW$83</definedName>
    <definedName name="A125168558R">[1]Data4!$CS$1:$CS$10,[1]Data4!$CS$11:$CS$83</definedName>
    <definedName name="A125168562F">[1]Data4!$BA$1:$BA$10,[1]Data4!$BA$11:$BA$83</definedName>
    <definedName name="A125168566R">[1]Data4!$BM$1:$BM$10,[1]Data4!$BM$11:$BM$83</definedName>
    <definedName name="A125168570F">[1]Data4!$CW$1:$CW$10,[1]Data4!$CW$11:$CW$83</definedName>
    <definedName name="A125168574R">[1]Data4!$AV$1:$AV$10,[1]Data4!$AV$11:$AV$83</definedName>
    <definedName name="A125168578X">[1]Data4!$BB$1:$BB$10,[1]Data4!$BB$11:$BB$83</definedName>
    <definedName name="A125168582R">[1]Data4!$BH$1:$BH$10,[1]Data4!$BH$11:$BH$83</definedName>
    <definedName name="A125168586X">[1]Data4!$BN$1:$BN$10,[1]Data4!$BN$11:$BN$83</definedName>
    <definedName name="A125168590R">[1]Data4!$CI$1:$CI$10,[1]Data4!$CI$11:$CI$83</definedName>
    <definedName name="A125168594X">[1]Data4!$DD$1:$DD$10,[1]Data4!$DD$11:$DD$83</definedName>
    <definedName name="A125168598J">[1]Data4!$BI$1:$BI$10,[1]Data4!$BI$11:$BI$83</definedName>
    <definedName name="A125168602L">[1]Data4!$BX$1:$BX$10,[1]Data4!$BX$11:$BX$83</definedName>
    <definedName name="A125168606W">[1]Data4!$AI$1:$AI$10,[1]Data4!$AI$11:$AI$83</definedName>
    <definedName name="A125168610L">[1]Data4!$AR$1:$AR$10,[1]Data4!$AR$11:$AR$83</definedName>
    <definedName name="A125168614W">[1]Data4!$AU$1:$AU$10,[1]Data4!$AU$11:$AU$83</definedName>
    <definedName name="A125168618F">[1]Data4!$BV$1:$BV$10,[1]Data4!$BV$11:$BV$83</definedName>
    <definedName name="A125168622W">[1]Data4!$CB$1:$CB$10,[1]Data4!$CB$11:$CB$83</definedName>
    <definedName name="A125168626F">[1]Data4!$CE$1:$CE$10,[1]Data4!$CE$11:$CE$83</definedName>
    <definedName name="A125168630W">[1]Data4!$CZ$1:$CZ$10,[1]Data4!$CZ$11:$CZ$83</definedName>
    <definedName name="A125168634F">[1]Data4!$BK$1:$BK$10,[1]Data4!$BK$11:$BK$83</definedName>
    <definedName name="A125168638R">[1]Data4!$BW$1:$BW$10,[1]Data4!$BW$11:$BW$83</definedName>
    <definedName name="A125168642F">[1]Data4!$BZ$1:$BZ$10,[1]Data4!$BZ$11:$BZ$83</definedName>
    <definedName name="A125168646R">[1]Data4!$CO$1:$CO$10,[1]Data4!$CO$11:$CO$83</definedName>
    <definedName name="A125168650F">[1]Data4!$CR$1:$CR$10,[1]Data4!$CR$11:$CR$83</definedName>
    <definedName name="A125168654R">[1]Data4!$AT$1:$AT$10,[1]Data4!$AT$11:$AT$83</definedName>
    <definedName name="A125168658X">[1]Data4!$AX$1:$AX$10,[1]Data4!$AX$11:$AX$83</definedName>
    <definedName name="A125168662R">[1]Data4!$BG$1:$BG$10,[1]Data4!$BG$11:$BG$83</definedName>
    <definedName name="A125168666X">[1]Data4!$AJ$1:$AJ$10,[1]Data4!$AJ$11:$AJ$83</definedName>
    <definedName name="A125168670R">[1]Data4!$AM$1:$AM$10,[1]Data4!$AM$11:$AM$83</definedName>
    <definedName name="A125168674X">[1]Data4!$BT$1:$BT$10,[1]Data4!$BT$11:$BT$83</definedName>
    <definedName name="A125168678J">[1]Data4!$AH$1:$AH$10,[1]Data4!$AH$11:$AH$83</definedName>
    <definedName name="A125168682X">[1]Data4!$BO$1:$BO$10,[1]Data4!$BO$11:$BO$83</definedName>
    <definedName name="A125168686J">[1]Data4!$AF$1:$AF$10,[1]Data4!$AF$11:$AF$83</definedName>
    <definedName name="A125168690X">[1]Data4!$AL$1:$AL$10,[1]Data4!$AL$11:$AL$83</definedName>
    <definedName name="A125168694J">[1]Data4!$AO$1:$AO$10,[1]Data4!$AO$11:$AO$83</definedName>
    <definedName name="A125168698T">[1]Data4!$BD$1:$BD$10,[1]Data4!$BD$11:$BD$83</definedName>
    <definedName name="A125168702W">[1]Data4!$CN$1:$CN$10,[1]Data4!$CN$11:$CN$83</definedName>
    <definedName name="A125168706F">[1]Data4!$CQ$1:$CQ$10,[1]Data4!$CQ$11:$CQ$83</definedName>
    <definedName name="A125168710W">[1]Data4!$AZ$1:$AZ$10,[1]Data4!$AZ$11:$AZ$83</definedName>
    <definedName name="A125168714F">[1]Data4!$BF$1:$BF$10,[1]Data4!$BF$11:$BF$83</definedName>
    <definedName name="A125168718R">[1]Data4!$CA$1:$CA$10,[1]Data4!$CA$11:$CA$83</definedName>
    <definedName name="A125168722F">[1]Data4!$CD$1:$CD$10,[1]Data4!$CD$11:$CD$83</definedName>
    <definedName name="A125168726R">[1]Data4!$BJ$1:$BJ$10,[1]Data4!$BJ$11:$BJ$83</definedName>
    <definedName name="A125168730F">[1]Data4!$CH$1:$CH$10,[1]Data4!$CH$11:$CH$83</definedName>
    <definedName name="A125168734R">[1]Data4!$DC$1:$DC$10,[1]Data4!$DC$11:$DC$83</definedName>
    <definedName name="A125168738X">[1]Data4!$CC$1:$CC$10,[1]Data4!$CC$11:$CC$83</definedName>
    <definedName name="A125168742R">[1]Data4!$DA$1:$DA$10,[1]Data4!$DA$11:$DA$83</definedName>
    <definedName name="A125168746X">[1]Data4!$AK$1:$AK$10,[1]Data4!$AK$11:$AK$83</definedName>
    <definedName name="A125168750R">[1]Data4!$BR$1:$BR$10,[1]Data4!$BR$11:$BR$83</definedName>
    <definedName name="A125168754X">[1]Data4!$CG$1:$CG$10,[1]Data4!$CG$11:$CG$83</definedName>
    <definedName name="A125168758J">[1]Data4!$CJ$1:$CJ$10,[1]Data4!$CJ$11:$CJ$83</definedName>
    <definedName name="A125168762X">[1]Data4!$DE$1:$DE$10,[1]Data4!$DE$11:$DE$83</definedName>
    <definedName name="A125173158X">[1]Data1!$AL$1:$AL$10,[1]Data1!$AL$11:$AL$83</definedName>
    <definedName name="A125173162R">[1]Data1!$BG$1:$BG$10,[1]Data1!$BG$11:$BG$83</definedName>
    <definedName name="A125173166X">[1]Data1!$BP$1:$BP$10,[1]Data1!$BP$11:$BP$83</definedName>
    <definedName name="A125173170R">[1]Data1!$AO$1:$AO$10,[1]Data1!$AO$11:$AO$83</definedName>
    <definedName name="A125173174X">[1]Data1!$AU$1:$AU$10,[1]Data1!$AU$11:$AU$83</definedName>
    <definedName name="A125173178J">[1]Data1!$W$1:$W$10,[1]Data1!$W$11:$W$83</definedName>
    <definedName name="A125173182X">[1]Data1!$AI$1:$AI$10,[1]Data1!$AI$11:$AI$83</definedName>
    <definedName name="A125173186J">[1]Data1!$BS$1:$BS$10,[1]Data1!$BS$11:$BS$83</definedName>
    <definedName name="A125173190X">[1]Data1!$E$1:$E$10,[1]Data1!$E$11:$E$83</definedName>
    <definedName name="A125173194J">[1]Data1!$N$1:$N$10,[1]Data1!$N$11:$N$83</definedName>
    <definedName name="A125173198T">[1]Data1!$Q$1:$Q$10,[1]Data1!$Q$11:$Q$83</definedName>
    <definedName name="A125173202W">[1]Data1!$AR$1:$AR$10,[1]Data1!$AR$11:$AR$83</definedName>
    <definedName name="A125173206F">[1]Data1!$AX$1:$AX$10,[1]Data1!$AX$11:$AX$83</definedName>
    <definedName name="A125173210W">[1]Data1!$BA$1:$BA$10,[1]Data1!$BA$11:$BA$83</definedName>
    <definedName name="A125173214F">[1]Data1!$BV$1:$BV$10,[1]Data1!$BV$11:$BV$83</definedName>
    <definedName name="A125173218R">[1]Data1!$T$1:$T$10,[1]Data1!$T$11:$T$83</definedName>
    <definedName name="A125173222F">[1]Data1!$AC$1:$AC$10,[1]Data1!$AC$11:$AC$83</definedName>
    <definedName name="A125173226R">[1]Data1!$B$1:$B$10,[1]Data1!$B$11:$B$83</definedName>
    <definedName name="A125173230F">[1]Data1!$H$1:$H$10,[1]Data1!$H$11:$H$83</definedName>
    <definedName name="A125173234R">[1]Data1!$K$1:$K$10,[1]Data1!$K$11:$K$83</definedName>
    <definedName name="A125173238X">[1]Data1!$Z$1:$Z$10,[1]Data1!$Z$11:$Z$83</definedName>
    <definedName name="A125173242R">[1]Data1!$BJ$1:$BJ$10,[1]Data1!$BJ$11:$BJ$83</definedName>
    <definedName name="A125173246X">[1]Data1!$BM$1:$BM$10,[1]Data1!$BM$11:$BM$83</definedName>
    <definedName name="A125173250R">[1]Data1!$AF$1:$AF$10,[1]Data1!$AF$11:$AF$83</definedName>
    <definedName name="A125173254X">[1]Data1!$BD$1:$BD$10,[1]Data1!$BD$11:$BD$83</definedName>
    <definedName name="A125173258J">[1]Data1!$BY$1:$BY$10,[1]Data1!$BY$11:$BY$83</definedName>
    <definedName name="A125173262X">[1]Data5!$AZ$1:$AZ$10,[1]Data5!$AZ$11:$AZ$83</definedName>
    <definedName name="A125173266J">[1]Data5!$BU$1:$BU$10,[1]Data5!$BU$11:$BU$83</definedName>
    <definedName name="A125173270X">[1]Data5!$CD$1:$CD$10,[1]Data5!$CD$11:$CD$83</definedName>
    <definedName name="A125173274J">[1]Data5!$BC$1:$BC$10,[1]Data5!$BC$11:$BC$83</definedName>
    <definedName name="A125173278T">[1]Data5!$BI$1:$BI$10,[1]Data5!$BI$11:$BI$83</definedName>
    <definedName name="A125173282J">[1]Data5!$AK$1:$AK$10,[1]Data5!$AK$11:$AK$83</definedName>
    <definedName name="A125173286T">[1]Data5!$AW$1:$AW$10,[1]Data5!$AW$11:$AW$83</definedName>
    <definedName name="A125173290J">[1]Data5!$CG$1:$CG$10,[1]Data5!$CG$11:$CG$83</definedName>
    <definedName name="A125173294T">[1]Data5!$S$1:$S$10,[1]Data5!$S$11:$S$83</definedName>
    <definedName name="A125173298A">[1]Data5!$AB$1:$AB$10,[1]Data5!$AB$11:$AB$83</definedName>
    <definedName name="A125173302F">[1]Data5!$AE$1:$AE$10,[1]Data5!$AE$11:$AE$83</definedName>
    <definedName name="A125173306R">[1]Data5!$BF$1:$BF$10,[1]Data5!$BF$11:$BF$83</definedName>
    <definedName name="A125173310F">[1]Data5!$BL$1:$BL$10,[1]Data5!$BL$11:$BL$83</definedName>
    <definedName name="A125173314R">[1]Data5!$BO$1:$BO$10,[1]Data5!$BO$11:$BO$83</definedName>
    <definedName name="A125173318X">[1]Data5!$CJ$1:$CJ$10,[1]Data5!$CJ$11:$CJ$83</definedName>
    <definedName name="A125173322R">[1]Data5!$AH$1:$AH$10,[1]Data5!$AH$11:$AH$83</definedName>
    <definedName name="A125173326X">[1]Data5!$AQ$1:$AQ$10,[1]Data5!$AQ$11:$AQ$83</definedName>
    <definedName name="A125173330R">[1]Data5!$P$1:$P$10,[1]Data5!$P$11:$P$83</definedName>
    <definedName name="A125173334X">[1]Data5!$V$1:$V$10,[1]Data5!$V$11:$V$83</definedName>
    <definedName name="A125173338J">[1]Data5!$Y$1:$Y$10,[1]Data5!$Y$11:$Y$83</definedName>
    <definedName name="A125173342X">[1]Data5!$AN$1:$AN$10,[1]Data5!$AN$11:$AN$83</definedName>
    <definedName name="A125173346J">[1]Data5!$BX$1:$BX$10,[1]Data5!$BX$11:$BX$83</definedName>
    <definedName name="A125173350X">[1]Data5!$CA$1:$CA$10,[1]Data5!$CA$11:$CA$83</definedName>
    <definedName name="A125173354J">[1]Data5!$AT$1:$AT$10,[1]Data5!$AT$11:$AT$83</definedName>
    <definedName name="A125173358T">[1]Data5!$BR$1:$BR$10,[1]Data5!$BR$11:$BR$83</definedName>
    <definedName name="A125173362J">[1]Data5!$CM$1:$CM$10,[1]Data5!$CM$11:$CM$83</definedName>
    <definedName name="A125173366T">[1]Data3!$CF$1:$CF$10,[1]Data3!$CF$11:$CF$83</definedName>
    <definedName name="A125173370J">[1]Data3!$DA$1:$DA$10,[1]Data3!$DA$11:$DA$83</definedName>
    <definedName name="A125173374T">[1]Data3!$DJ$1:$DJ$10,[1]Data3!$DJ$11:$DJ$83</definedName>
    <definedName name="A125173378A">[1]Data3!$CI$1:$CI$10,[1]Data3!$CI$11:$CI$83</definedName>
    <definedName name="A125173382T">[1]Data3!$CO$1:$CO$10,[1]Data3!$CO$11:$CO$83</definedName>
    <definedName name="A125173386A">[1]Data3!$BQ$1:$BQ$10,[1]Data3!$BQ$11:$BQ$83</definedName>
    <definedName name="A125173390T">[1]Data3!$CC$1:$CC$10,[1]Data3!$CC$11:$CC$83</definedName>
    <definedName name="A125173394A">[1]Data3!$DM$1:$DM$10,[1]Data3!$DM$11:$DM$83</definedName>
    <definedName name="A125173398K">[1]Data3!$AY$1:$AY$10,[1]Data3!$AY$11:$AY$83</definedName>
    <definedName name="A125173402R">[1]Data3!$BH$1:$BH$10,[1]Data3!$BH$11:$BH$83</definedName>
    <definedName name="A125173406X">[1]Data3!$BK$1:$BK$10,[1]Data3!$BK$11:$BK$83</definedName>
    <definedName name="A125173410R">[1]Data3!$CL$1:$CL$10,[1]Data3!$CL$11:$CL$83</definedName>
    <definedName name="A125173414X">[1]Data3!$CR$1:$CR$10,[1]Data3!$CR$11:$CR$83</definedName>
    <definedName name="A125173418J">[1]Data3!$CU$1:$CU$10,[1]Data3!$CU$11:$CU$83</definedName>
    <definedName name="A125173422X">[1]Data3!$DP$1:$DP$10,[1]Data3!$DP$11:$DP$83</definedName>
    <definedName name="A125173426J">[1]Data3!$BN$1:$BN$10,[1]Data3!$BN$11:$BN$83</definedName>
    <definedName name="A125173430X">[1]Data3!$BW$1:$BW$10,[1]Data3!$BW$11:$BW$83</definedName>
    <definedName name="A125173434J">[1]Data3!$AV$1:$AV$10,[1]Data3!$AV$11:$AV$83</definedName>
    <definedName name="A125173438T">[1]Data3!$BB$1:$BB$10,[1]Data3!$BB$11:$BB$83</definedName>
    <definedName name="A125173442J">[1]Data3!$BE$1:$BE$10,[1]Data3!$BE$11:$BE$83</definedName>
    <definedName name="A125173446T">[1]Data3!$BT$1:$BT$10,[1]Data3!$BT$11:$BT$83</definedName>
    <definedName name="A125173450J">[1]Data3!$DD$1:$DD$10,[1]Data3!$DD$11:$DD$83</definedName>
    <definedName name="A125173454T">[1]Data3!$DG$1:$DG$10,[1]Data3!$DG$11:$DG$83</definedName>
    <definedName name="A125173458A">[1]Data3!$BZ$1:$BZ$10,[1]Data3!$BZ$11:$BZ$83</definedName>
    <definedName name="A125173462T">[1]Data3!$CX$1:$CX$10,[1]Data3!$CX$11:$CX$83</definedName>
    <definedName name="A125173466A">[1]Data3!$DS$1:$DS$10,[1]Data3!$DS$11:$DS$83</definedName>
    <definedName name="A125173470T">[1]Data4!$BP$1:$BP$10,[1]Data4!$BP$11:$BP$83</definedName>
    <definedName name="A125173474A">[1]Data4!$CK$1:$CK$10,[1]Data4!$CK$11:$CK$83</definedName>
    <definedName name="A125173478K">[1]Data4!$CT$1:$CT$10,[1]Data4!$CT$11:$CT$83</definedName>
    <definedName name="A125173482A">[1]Data4!$BS$1:$BS$10,[1]Data4!$BS$11:$BS$83</definedName>
    <definedName name="A125173486K">[1]Data4!$BY$1:$BY$10,[1]Data4!$BY$11:$BY$83</definedName>
    <definedName name="A125173490A">[1]Data4!$BA$1:$BA$10,[1]Data4!$BA$11:$BA$83</definedName>
    <definedName name="A125173494K">[1]Data4!$BM$1:$BM$10,[1]Data4!$BM$11:$BM$83</definedName>
    <definedName name="A125173498V">[1]Data4!$CW$1:$CW$10,[1]Data4!$CW$11:$CW$83</definedName>
    <definedName name="A125173502X">[1]Data4!$AI$1:$AI$10,[1]Data4!$AI$11:$AI$83</definedName>
    <definedName name="A125173506J">[1]Data4!$AR$1:$AR$10,[1]Data4!$AR$11:$AR$83</definedName>
    <definedName name="A125173510X">[1]Data4!$AU$1:$AU$10,[1]Data4!$AU$11:$AU$83</definedName>
    <definedName name="A125173514J">[1]Data4!$BV$1:$BV$10,[1]Data4!$BV$11:$BV$83</definedName>
    <definedName name="A125173518T">[1]Data4!$CB$1:$CB$10,[1]Data4!$CB$11:$CB$83</definedName>
    <definedName name="A125173522J">[1]Data4!$CE$1:$CE$10,[1]Data4!$CE$11:$CE$83</definedName>
    <definedName name="A125173526T">[1]Data4!$CZ$1:$CZ$10,[1]Data4!$CZ$11:$CZ$83</definedName>
    <definedName name="A125173530J">[1]Data4!$AX$1:$AX$10,[1]Data4!$AX$11:$AX$83</definedName>
    <definedName name="A125173534T">[1]Data4!$BG$1:$BG$10,[1]Data4!$BG$11:$BG$83</definedName>
    <definedName name="A125173538A">[1]Data4!$AF$1:$AF$10,[1]Data4!$AF$11:$AF$83</definedName>
    <definedName name="A125173542T">[1]Data4!$AL$1:$AL$10,[1]Data4!$AL$11:$AL$83</definedName>
    <definedName name="A125173546A">[1]Data4!$AO$1:$AO$10,[1]Data4!$AO$11:$AO$83</definedName>
    <definedName name="A125173550T">[1]Data4!$BD$1:$BD$10,[1]Data4!$BD$11:$BD$83</definedName>
    <definedName name="A125173554A">[1]Data4!$CN$1:$CN$10,[1]Data4!$CN$11:$CN$83</definedName>
    <definedName name="A125173558K">[1]Data4!$CQ$1:$CQ$10,[1]Data4!$CQ$11:$CQ$83</definedName>
    <definedName name="A125173562A">[1]Data4!$BJ$1:$BJ$10,[1]Data4!$BJ$11:$BJ$83</definedName>
    <definedName name="A125173566K">[1]Data4!$CH$1:$CH$10,[1]Data4!$CH$11:$CH$83</definedName>
    <definedName name="A125173570A">[1]Data4!$DC$1:$DC$10,[1]Data4!$DC$11:$DC$83</definedName>
    <definedName name="A125173574K">[1]Data4!$EP$1:$EP$10,[1]Data4!$EP$11:$EP$83</definedName>
    <definedName name="A125173578V">[1]Data4!$FK$1:$FK$10,[1]Data4!$FK$11:$FK$83</definedName>
    <definedName name="A125173582K">[1]Data4!$FT$1:$FT$10,[1]Data4!$FT$11:$FT$83</definedName>
    <definedName name="A125173586V">[1]Data4!$ES$1:$ES$10,[1]Data4!$ES$11:$ES$83</definedName>
    <definedName name="A125173590K">[1]Data4!$EY$1:$EY$10,[1]Data4!$EY$11:$EY$83</definedName>
    <definedName name="A125173594V">[1]Data4!$EA$1:$EA$10,[1]Data4!$EA$11:$EA$83</definedName>
    <definedName name="A125173598C">[1]Data4!$EM$1:$EM$10,[1]Data4!$EM$11:$EM$83</definedName>
    <definedName name="A125173602J">[1]Data4!$FW$1:$FW$10,[1]Data4!$FW$11:$FW$83</definedName>
    <definedName name="A125173606T">[1]Data4!$DI$1:$DI$10,[1]Data4!$DI$11:$DI$83</definedName>
    <definedName name="A125173610J">[1]Data4!$DR$1:$DR$10,[1]Data4!$DR$11:$DR$83</definedName>
    <definedName name="A125173614T">[1]Data4!$DU$1:$DU$10,[1]Data4!$DU$11:$DU$83</definedName>
    <definedName name="A125173618A">[1]Data4!$EV$1:$EV$10,[1]Data4!$EV$11:$EV$83</definedName>
    <definedName name="A125173622T">[1]Data4!$FB$1:$FB$10,[1]Data4!$FB$11:$FB$83</definedName>
    <definedName name="A125173626A">[1]Data4!$FE$1:$FE$10,[1]Data4!$FE$11:$FE$83</definedName>
    <definedName name="A125173630T">[1]Data4!$FZ$1:$FZ$10,[1]Data4!$FZ$11:$FZ$83</definedName>
    <definedName name="A125173634A">[1]Data4!$DX$1:$DX$10,[1]Data4!$DX$11:$DX$83</definedName>
    <definedName name="A125173638K">[1]Data4!$EG$1:$EG$10,[1]Data4!$EG$11:$EG$83</definedName>
    <definedName name="A125173642A">[1]Data4!$DF$1:$DF$10,[1]Data4!$DF$11:$DF$83</definedName>
    <definedName name="A125173646K">[1]Data4!$DL$1:$DL$10,[1]Data4!$DL$11:$DL$83</definedName>
    <definedName name="A125173650A">[1]Data4!$DO$1:$DO$10,[1]Data4!$DO$11:$DO$83</definedName>
    <definedName name="A125173654K">[1]Data4!$ED$1:$ED$10,[1]Data4!$ED$11:$ED$83</definedName>
    <definedName name="A125173658V">[1]Data4!$FN$1:$FN$10,[1]Data4!$FN$11:$FN$83</definedName>
    <definedName name="A125173662K">[1]Data4!$FQ$1:$FQ$10,[1]Data4!$FQ$11:$FQ$83</definedName>
    <definedName name="A125173666V">[1]Data4!$EJ$1:$EJ$10,[1]Data4!$EJ$11:$EJ$83</definedName>
    <definedName name="A125173670K">[1]Data4!$FH$1:$FH$10,[1]Data4!$FH$11:$FH$83</definedName>
    <definedName name="A125173674V">[1]Data4!$GC$1:$GC$10,[1]Data4!$GC$11:$GC$83</definedName>
    <definedName name="A125173678C">[1]Data4!$HP$1:$HP$10,[1]Data4!$HP$11:$HP$83</definedName>
    <definedName name="A125173682V">[1]Data4!$IK$1:$IK$10,[1]Data4!$IK$11:$IK$83</definedName>
    <definedName name="A125173686C">[1]Data5!$D$1:$D$10,[1]Data5!$D$11:$D$83</definedName>
    <definedName name="A125173690V">[1]Data4!$HS$1:$HS$10,[1]Data4!$HS$11:$HS$83</definedName>
    <definedName name="A125173694C">[1]Data4!$HY$1:$HY$10,[1]Data4!$HY$11:$HY$83</definedName>
    <definedName name="A125173698L">[1]Data4!$HA$1:$HA$10,[1]Data4!$HA$11:$HA$83</definedName>
    <definedName name="A125173702T">[1]Data4!$HM$1:$HM$10,[1]Data4!$HM$11:$HM$83</definedName>
    <definedName name="A125173706A">[1]Data5!$G$1:$G$10,[1]Data5!$G$11:$G$83</definedName>
    <definedName name="A125173710T">[1]Data4!$GI$1:$GI$10,[1]Data4!$GI$11:$GI$83</definedName>
    <definedName name="A125173714A">[1]Data4!$GR$1:$GR$10,[1]Data4!$GR$11:$GR$83</definedName>
    <definedName name="A125173718K">[1]Data4!$GU$1:$GU$10,[1]Data4!$GU$11:$GU$83</definedName>
    <definedName name="A125173722A">[1]Data4!$HV$1:$HV$10,[1]Data4!$HV$11:$HV$83</definedName>
    <definedName name="A125173726K">[1]Data4!$IB$1:$IB$10,[1]Data4!$IB$11:$IB$83</definedName>
    <definedName name="A125173730A">[1]Data4!$IE$1:$IE$10,[1]Data4!$IE$11:$IE$83</definedName>
    <definedName name="A125173734K">[1]Data5!$J$1:$J$10,[1]Data5!$J$11:$J$83</definedName>
    <definedName name="A125173738V">[1]Data4!$GX$1:$GX$10,[1]Data4!$GX$11:$GX$83</definedName>
    <definedName name="A125173742K">[1]Data4!$HG$1:$HG$10,[1]Data4!$HG$11:$HG$83</definedName>
    <definedName name="A125173746V">[1]Data4!$GF$1:$GF$10,[1]Data4!$GF$11:$GF$83</definedName>
    <definedName name="A125173750K">[1]Data4!$GL$1:$GL$10,[1]Data4!$GL$11:$GL$83</definedName>
    <definedName name="A125173754V">[1]Data4!$GO$1:$GO$10,[1]Data4!$GO$11:$GO$83</definedName>
    <definedName name="A125173758C">[1]Data4!$HD$1:$HD$10,[1]Data4!$HD$11:$HD$83</definedName>
    <definedName name="A125173762V">[1]Data4!$IN$1:$IN$10,[1]Data4!$IN$11:$IN$83</definedName>
    <definedName name="A125173766C">[1]Data4!$IQ$1:$IQ$10,[1]Data4!$IQ$11:$IQ$83</definedName>
    <definedName name="A125173770V">[1]Data4!$HJ$1:$HJ$10,[1]Data4!$HJ$11:$HJ$83</definedName>
    <definedName name="A125173774C">[1]Data4!$IH$1:$IH$10,[1]Data4!$IH$11:$IH$83</definedName>
    <definedName name="A125173778L">[1]Data5!$M$1:$M$10,[1]Data5!$M$11:$M$83</definedName>
    <definedName name="A125173782C">[1]Data3!$F$1:$F$10,[1]Data3!$F$11:$F$83</definedName>
    <definedName name="A125173786L">[1]Data3!$AA$1:$AA$10,[1]Data3!$AA$11:$AA$83</definedName>
    <definedName name="A125173790C">[1]Data3!$AJ$1:$AJ$10,[1]Data3!$AJ$11:$AJ$83</definedName>
    <definedName name="A125173794L">[1]Data3!$I$1:$I$10,[1]Data3!$I$11:$I$83</definedName>
    <definedName name="A125173798W">[1]Data3!$O$1:$O$10,[1]Data3!$O$11:$O$83</definedName>
    <definedName name="A125173802A">[1]Data2!$IG$1:$IG$10,[1]Data2!$IG$11:$IG$83</definedName>
    <definedName name="A125173806K">[1]Data3!$C$1:$C$10,[1]Data3!$C$11:$C$83</definedName>
    <definedName name="A125173810A">[1]Data3!$AM$1:$AM$10,[1]Data3!$AM$11:$AM$83</definedName>
    <definedName name="A125173814K">[1]Data2!$HO$1:$HO$10,[1]Data2!$HO$11:$HO$83</definedName>
    <definedName name="A125173818V">[1]Data2!$HX$1:$HX$10,[1]Data2!$HX$11:$HX$83</definedName>
    <definedName name="A125173822K">[1]Data2!$IA$1:$IA$10,[1]Data2!$IA$11:$IA$83</definedName>
    <definedName name="A125173826V">[1]Data3!$L$1:$L$10,[1]Data3!$L$11:$L$83</definedName>
    <definedName name="A125173830K">[1]Data3!$R$1:$R$10,[1]Data3!$R$11:$R$83</definedName>
    <definedName name="A125173834V">[1]Data3!$U$1:$U$10,[1]Data3!$U$11:$U$83</definedName>
    <definedName name="A125173838C">[1]Data3!$AP$1:$AP$10,[1]Data3!$AP$11:$AP$83</definedName>
    <definedName name="A125173842V">[1]Data2!$ID$1:$ID$10,[1]Data2!$ID$11:$ID$83</definedName>
    <definedName name="A125173846C">[1]Data2!$IM$1:$IM$10,[1]Data2!$IM$11:$IM$83</definedName>
    <definedName name="A125173850V">[1]Data2!$HL$1:$HL$10,[1]Data2!$HL$11:$HL$83</definedName>
    <definedName name="A125173854C">[1]Data2!$HR$1:$HR$10,[1]Data2!$HR$11:$HR$83</definedName>
    <definedName name="A125173858L">[1]Data2!$HU$1:$HU$10,[1]Data2!$HU$11:$HU$83</definedName>
    <definedName name="A125173862C">[1]Data2!$IJ$1:$IJ$10,[1]Data2!$IJ$11:$IJ$83</definedName>
    <definedName name="A125173866L">[1]Data3!$AD$1:$AD$10,[1]Data3!$AD$11:$AD$83</definedName>
    <definedName name="A125173870C">[1]Data3!$AG$1:$AG$10,[1]Data3!$AG$11:$AG$83</definedName>
    <definedName name="A125173874L">[1]Data2!$IP$1:$IP$10,[1]Data2!$IP$11:$IP$83</definedName>
    <definedName name="A125173878W">[1]Data3!$X$1:$X$10,[1]Data3!$X$11:$X$83</definedName>
    <definedName name="A125173882L">[1]Data3!$AS$1:$AS$10,[1]Data3!$AS$11:$AS$83</definedName>
    <definedName name="A125173886W">[1]Data3!$FF$1:$FF$10,[1]Data3!$FF$11:$FF$83</definedName>
    <definedName name="A125173890L">[1]Data3!$GA$1:$GA$10,[1]Data3!$GA$11:$GA$83</definedName>
    <definedName name="A125173894W">[1]Data3!$GJ$1:$GJ$10,[1]Data3!$GJ$11:$GJ$83</definedName>
    <definedName name="A125173898F">[1]Data3!$FI$1:$FI$10,[1]Data3!$FI$11:$FI$83</definedName>
    <definedName name="A125173902K">[1]Data3!$FO$1:$FO$10,[1]Data3!$FO$11:$FO$83</definedName>
    <definedName name="A125173906V">[1]Data3!$EQ$1:$EQ$10,[1]Data3!$EQ$11:$EQ$83</definedName>
    <definedName name="A125173910K">[1]Data3!$FC$1:$FC$10,[1]Data3!$FC$11:$FC$83</definedName>
    <definedName name="A125173914V">[1]Data3!$GM$1:$GM$10,[1]Data3!$GM$11:$GM$83</definedName>
    <definedName name="A125173918C">[1]Data3!$DY$1:$DY$10,[1]Data3!$DY$11:$DY$83</definedName>
    <definedName name="A125173922V">[1]Data3!$EH$1:$EH$10,[1]Data3!$EH$11:$EH$83</definedName>
    <definedName name="A125173926C">[1]Data3!$EK$1:$EK$10,[1]Data3!$EK$11:$EK$83</definedName>
    <definedName name="A125173930V">[1]Data3!$FL$1:$FL$10,[1]Data3!$FL$11:$FL$83</definedName>
    <definedName name="A125173934C">[1]Data3!$FR$1:$FR$10,[1]Data3!$FR$11:$FR$83</definedName>
    <definedName name="A125173938L">[1]Data3!$FU$1:$FU$10,[1]Data3!$FU$11:$FU$83</definedName>
    <definedName name="A125173942C">[1]Data3!$GP$1:$GP$10,[1]Data3!$GP$11:$GP$83</definedName>
    <definedName name="A125173946L">[1]Data3!$EN$1:$EN$10,[1]Data3!$EN$11:$EN$83</definedName>
    <definedName name="A125173950C">[1]Data3!$EW$1:$EW$10,[1]Data3!$EW$11:$EW$83</definedName>
    <definedName name="A125173954L">[1]Data3!$DV$1:$DV$10,[1]Data3!$DV$11:$DV$83</definedName>
    <definedName name="A125173958W">[1]Data3!$EB$1:$EB$10,[1]Data3!$EB$11:$EB$83</definedName>
    <definedName name="A125173962L">[1]Data3!$EE$1:$EE$10,[1]Data3!$EE$11:$EE$83</definedName>
    <definedName name="A125173966W">[1]Data3!$ET$1:$ET$10,[1]Data3!$ET$11:$ET$83</definedName>
    <definedName name="A125173970L">[1]Data3!$GD$1:$GD$10,[1]Data3!$GD$11:$GD$83</definedName>
    <definedName name="A125173974W">[1]Data3!$GG$1:$GG$10,[1]Data3!$GG$11:$GG$83</definedName>
    <definedName name="A125173978F">[1]Data3!$EZ$1:$EZ$10,[1]Data3!$EZ$11:$EZ$83</definedName>
    <definedName name="A125173982W">[1]Data3!$FX$1:$FX$10,[1]Data3!$FX$11:$FX$83</definedName>
    <definedName name="A125173986F">[1]Data3!$GS$1:$GS$10,[1]Data3!$GS$11:$GS$83</definedName>
    <definedName name="A125173990W">[1]Data3!$IF$1:$IF$10,[1]Data3!$IF$11:$IF$83</definedName>
    <definedName name="A125173994F">[1]Data4!$K$1:$K$10,[1]Data4!$K$11:$K$83</definedName>
    <definedName name="A125173998R">[1]Data4!$T$1:$T$10,[1]Data4!$T$11:$T$83</definedName>
    <definedName name="A125174002W">[1]Data3!$II$1:$II$10,[1]Data3!$II$11:$II$83</definedName>
    <definedName name="A125174006F">[1]Data3!$IO$1:$IO$10,[1]Data3!$IO$11:$IO$83</definedName>
    <definedName name="A125174010W">[1]Data3!$HQ$1:$HQ$10,[1]Data3!$HQ$11:$HQ$83</definedName>
    <definedName name="A125174014F">[1]Data3!$IC$1:$IC$10,[1]Data3!$IC$11:$IC$83</definedName>
    <definedName name="A125174018R">[1]Data4!$W$1:$W$10,[1]Data4!$W$11:$W$83</definedName>
    <definedName name="A125174022F">[1]Data3!$GY$1:$GY$10,[1]Data3!$GY$11:$GY$83</definedName>
    <definedName name="A125174026R">[1]Data3!$HH$1:$HH$10,[1]Data3!$HH$11:$HH$83</definedName>
    <definedName name="A125174030F">[1]Data3!$HK$1:$HK$10,[1]Data3!$HK$11:$HK$83</definedName>
    <definedName name="A125174034R">[1]Data3!$IL$1:$IL$10,[1]Data3!$IL$11:$IL$83</definedName>
    <definedName name="A125174038X">[1]Data4!$B$1:$B$10,[1]Data4!$B$11:$B$83</definedName>
    <definedName name="A125174042R">[1]Data4!$E$1:$E$10,[1]Data4!$E$11:$E$83</definedName>
    <definedName name="A125174046X">[1]Data4!$Z$1:$Z$10,[1]Data4!$Z$11:$Z$83</definedName>
    <definedName name="A125174050R">[1]Data3!$HN$1:$HN$10,[1]Data3!$HN$11:$HN$83</definedName>
    <definedName name="A125174054X">[1]Data3!$HW$1:$HW$10,[1]Data3!$HW$11:$HW$83</definedName>
    <definedName name="A125174058J">[1]Data3!$GV$1:$GV$10,[1]Data3!$GV$11:$GV$83</definedName>
    <definedName name="A125174062X">[1]Data3!$HB$1:$HB$10,[1]Data3!$HB$11:$HB$83</definedName>
    <definedName name="A125174066J">[1]Data3!$HE$1:$HE$10,[1]Data3!$HE$11:$HE$83</definedName>
    <definedName name="A125174070X">[1]Data3!$HT$1:$HT$10,[1]Data3!$HT$11:$HT$83</definedName>
    <definedName name="A125174074J">[1]Data4!$N$1:$N$10,[1]Data4!$N$11:$N$83</definedName>
    <definedName name="A125174078T">[1]Data4!$Q$1:$Q$10,[1]Data4!$Q$11:$Q$83</definedName>
    <definedName name="A125174082J">[1]Data3!$HZ$1:$HZ$10,[1]Data3!$HZ$11:$HZ$83</definedName>
    <definedName name="A125174086T">[1]Data4!$H$1:$H$10,[1]Data4!$H$11:$H$83</definedName>
    <definedName name="A125174090J">[1]Data4!$AC$1:$AC$10,[1]Data4!$AC$11:$AC$83</definedName>
    <definedName name="A125174094T">[1]Data1!$GL$1:$GL$10,[1]Data1!$GL$11:$GL$83</definedName>
    <definedName name="A125174098A">[1]Data1!$HG$1:$HG$10,[1]Data1!$HG$11:$HG$83</definedName>
    <definedName name="A125174102F">[1]Data1!$HP$1:$HP$10,[1]Data1!$HP$11:$HP$83</definedName>
    <definedName name="A125174106R">[1]Data1!$GO$1:$GO$10,[1]Data1!$GO$11:$GO$83</definedName>
    <definedName name="A125174110F">[1]Data1!$GU$1:$GU$10,[1]Data1!$GU$11:$GU$83</definedName>
    <definedName name="A125174114R">[1]Data1!$FW$1:$FW$10,[1]Data1!$FW$11:$FW$83</definedName>
    <definedName name="A125174118X">[1]Data1!$GI$1:$GI$10,[1]Data1!$GI$11:$GI$83</definedName>
    <definedName name="A125174122R">[1]Data1!$HS$1:$HS$10,[1]Data1!$HS$11:$HS$83</definedName>
    <definedName name="A125174126X">[1]Data1!$FE$1:$FE$10,[1]Data1!$FE$11:$FE$83</definedName>
    <definedName name="A125174130R">[1]Data1!$FN$1:$FN$10,[1]Data1!$FN$11:$FN$83</definedName>
    <definedName name="A125174134X">[1]Data1!$FQ$1:$FQ$10,[1]Data1!$FQ$11:$FQ$83</definedName>
    <definedName name="A125174138J">[1]Data1!$GR$1:$GR$10,[1]Data1!$GR$11:$GR$83</definedName>
    <definedName name="A125174142X">[1]Data1!$GX$1:$GX$10,[1]Data1!$GX$11:$GX$83</definedName>
    <definedName name="A125174146J">[1]Data1!$HA$1:$HA$10,[1]Data1!$HA$11:$HA$83</definedName>
    <definedName name="A125174150X">[1]Data1!$HV$1:$HV$10,[1]Data1!$HV$11:$HV$83</definedName>
    <definedName name="A125174154J">[1]Data1!$FT$1:$FT$10,[1]Data1!$FT$11:$FT$83</definedName>
    <definedName name="A125174158T">[1]Data1!$GC$1:$GC$10,[1]Data1!$GC$11:$GC$83</definedName>
    <definedName name="A125174162J">[1]Data1!$FB$1:$FB$10,[1]Data1!$FB$11:$FB$83</definedName>
    <definedName name="A125174166T">[1]Data1!$FH$1:$FH$10,[1]Data1!$FH$11:$FH$83</definedName>
    <definedName name="A125174170J">[1]Data1!$FK$1:$FK$10,[1]Data1!$FK$11:$FK$83</definedName>
    <definedName name="A125174174T">[1]Data1!$FZ$1:$FZ$10,[1]Data1!$FZ$11:$FZ$83</definedName>
    <definedName name="A125174178A">[1]Data1!$HJ$1:$HJ$10,[1]Data1!$HJ$11:$HJ$83</definedName>
    <definedName name="A125174182T">[1]Data1!$HM$1:$HM$10,[1]Data1!$HM$11:$HM$83</definedName>
    <definedName name="A125174186A">[1]Data1!$GF$1:$GF$10,[1]Data1!$GF$11:$GF$83</definedName>
    <definedName name="A125174190T">[1]Data1!$HD$1:$HD$10,[1]Data1!$HD$11:$HD$83</definedName>
    <definedName name="A125174194A">[1]Data1!$HY$1:$HY$10,[1]Data1!$HY$11:$HY$83</definedName>
    <definedName name="A125175030X">[1]Data2!$FV$1:$FV$10,[1]Data2!$FV$11:$FV$83</definedName>
    <definedName name="A125175034J">[1]Data2!$GQ$1:$GQ$10,[1]Data2!$GQ$11:$GQ$83</definedName>
    <definedName name="A125175038T">[1]Data2!$GZ$1:$GZ$10,[1]Data2!$GZ$11:$GZ$83</definedName>
    <definedName name="A125175042J">[1]Data2!$FY$1:$FY$10,[1]Data2!$FY$11:$FY$83</definedName>
    <definedName name="A125175046T">[1]Data2!$GE$1:$GE$10,[1]Data2!$GE$11:$GE$83</definedName>
    <definedName name="A125175050J">[1]Data2!$FG$1:$FG$10,[1]Data2!$FG$11:$FG$83</definedName>
    <definedName name="A125175054T">[1]Data2!$FS$1:$FS$10,[1]Data2!$FS$11:$FS$83</definedName>
    <definedName name="A125175058A">[1]Data2!$HC$1:$HC$10,[1]Data2!$HC$11:$HC$83</definedName>
    <definedName name="A125175062T">[1]Data2!$EO$1:$EO$10,[1]Data2!$EO$11:$EO$83</definedName>
    <definedName name="A125175066A">[1]Data2!$EX$1:$EX$10,[1]Data2!$EX$11:$EX$83</definedName>
    <definedName name="A125175070T">[1]Data2!$FA$1:$FA$10,[1]Data2!$FA$11:$FA$83</definedName>
    <definedName name="A125175074A">[1]Data2!$GB$1:$GB$10,[1]Data2!$GB$11:$GB$83</definedName>
    <definedName name="A125175078K">[1]Data2!$GH$1:$GH$10,[1]Data2!$GH$11:$GH$83</definedName>
    <definedName name="A125175082A">[1]Data2!$GK$1:$GK$10,[1]Data2!$GK$11:$GK$83</definedName>
    <definedName name="A125175086K">[1]Data2!$HF$1:$HF$10,[1]Data2!$HF$11:$HF$83</definedName>
    <definedName name="A125175090A">[1]Data2!$FD$1:$FD$10,[1]Data2!$FD$11:$FD$83</definedName>
    <definedName name="A125175094K">[1]Data2!$FM$1:$FM$10,[1]Data2!$FM$11:$FM$83</definedName>
    <definedName name="A125175098V">[1]Data2!$EL$1:$EL$10,[1]Data2!$EL$11:$EL$83</definedName>
    <definedName name="A125175102X">[1]Data2!$ER$1:$ER$10,[1]Data2!$ER$11:$ER$83</definedName>
    <definedName name="A125175106J">[1]Data2!$EU$1:$EU$10,[1]Data2!$EU$11:$EU$83</definedName>
    <definedName name="A125175110X">[1]Data2!$FJ$1:$FJ$10,[1]Data2!$FJ$11:$FJ$83</definedName>
    <definedName name="A125175114J">[1]Data2!$GT$1:$GT$10,[1]Data2!$GT$11:$GT$83</definedName>
    <definedName name="A125175118T">[1]Data2!$GW$1:$GW$10,[1]Data2!$GW$11:$GW$83</definedName>
    <definedName name="A125175122J">[1]Data2!$FP$1:$FP$10,[1]Data2!$FP$11:$FP$83</definedName>
    <definedName name="A125175126T">[1]Data2!$GN$1:$GN$10,[1]Data2!$GN$11:$GN$83</definedName>
    <definedName name="A125175130J">[1]Data2!$HI$1:$HI$10,[1]Data2!$HI$11:$HI$83</definedName>
    <definedName name="A125175966J">[1]Data1!$DL$1:$DL$10,[1]Data1!$DL$11:$DL$83</definedName>
    <definedName name="A125175970X">[1]Data1!$EG$1:$EG$10,[1]Data1!$EG$11:$EG$83</definedName>
    <definedName name="A125175974J">[1]Data1!$EP$1:$EP$10,[1]Data1!$EP$11:$EP$83</definedName>
    <definedName name="A125175978T">[1]Data1!$DO$1:$DO$10,[1]Data1!$DO$11:$DO$83</definedName>
    <definedName name="A125175982J">[1]Data1!$DU$1:$DU$10,[1]Data1!$DU$11:$DU$83</definedName>
    <definedName name="A125175986T">[1]Data1!$CW$1:$CW$10,[1]Data1!$CW$11:$CW$83</definedName>
    <definedName name="A125175990J">[1]Data1!$DI$1:$DI$10,[1]Data1!$DI$11:$DI$83</definedName>
    <definedName name="A125175994T">[1]Data1!$ES$1:$ES$10,[1]Data1!$ES$11:$ES$83</definedName>
    <definedName name="A125175998A">[1]Data1!$CE$1:$CE$10,[1]Data1!$CE$11:$CE$83</definedName>
    <definedName name="A125176002J">[1]Data1!$CN$1:$CN$10,[1]Data1!$CN$11:$CN$83</definedName>
    <definedName name="A125176006T">[1]Data1!$CQ$1:$CQ$10,[1]Data1!$CQ$11:$CQ$83</definedName>
    <definedName name="A125176010J">[1]Data1!$DR$1:$DR$10,[1]Data1!$DR$11:$DR$83</definedName>
    <definedName name="A125176014T">[1]Data1!$DX$1:$DX$10,[1]Data1!$DX$11:$DX$83</definedName>
    <definedName name="A125176018A">[1]Data1!$EA$1:$EA$10,[1]Data1!$EA$11:$EA$83</definedName>
    <definedName name="A125176022T">[1]Data1!$EV$1:$EV$10,[1]Data1!$EV$11:$EV$83</definedName>
    <definedName name="A125176026A">[1]Data1!$CT$1:$CT$10,[1]Data1!$CT$11:$CT$83</definedName>
    <definedName name="A125176030T">[1]Data1!$DC$1:$DC$10,[1]Data1!$DC$11:$DC$83</definedName>
    <definedName name="A125176034A">[1]Data1!$CB$1:$CB$10,[1]Data1!$CB$11:$CB$83</definedName>
    <definedName name="A125176038K">[1]Data1!$CH$1:$CH$10,[1]Data1!$CH$11:$CH$83</definedName>
    <definedName name="A125176042A">[1]Data1!$CK$1:$CK$10,[1]Data1!$CK$11:$CK$83</definedName>
    <definedName name="A125176046K">[1]Data1!$CZ$1:$CZ$10,[1]Data1!$CZ$11:$CZ$83</definedName>
    <definedName name="A125176050A">[1]Data1!$EJ$1:$EJ$10,[1]Data1!$EJ$11:$EJ$83</definedName>
    <definedName name="A125176054K">[1]Data1!$EM$1:$EM$10,[1]Data1!$EM$11:$EM$83</definedName>
    <definedName name="A125176058V">[1]Data1!$DF$1:$DF$10,[1]Data1!$DF$11:$DF$83</definedName>
    <definedName name="A125176062K">[1]Data1!$ED$1:$ED$10,[1]Data1!$ED$11:$ED$83</definedName>
    <definedName name="A125176066V">[1]Data1!$EY$1:$EY$10,[1]Data1!$EY$11:$EY$83</definedName>
    <definedName name="A125176902R">[1]Data2!$V$1:$V$10,[1]Data2!$V$11:$V$83</definedName>
    <definedName name="A125176906X">[1]Data2!$AQ$1:$AQ$10,[1]Data2!$AQ$11:$AQ$83</definedName>
    <definedName name="A125176910R">[1]Data2!$AZ$1:$AZ$10,[1]Data2!$AZ$11:$AZ$83</definedName>
    <definedName name="A125176914X">[1]Data2!$Y$1:$Y$10,[1]Data2!$Y$11:$Y$83</definedName>
    <definedName name="A125176918J">[1]Data2!$AE$1:$AE$10,[1]Data2!$AE$11:$AE$83</definedName>
    <definedName name="A125176922X">[1]Data2!$G$1:$G$10,[1]Data2!$G$11:$G$83</definedName>
    <definedName name="A125176926J">[1]Data2!$S$1:$S$10,[1]Data2!$S$11:$S$83</definedName>
    <definedName name="A125176930X">[1]Data2!$BC$1:$BC$10,[1]Data2!$BC$11:$BC$83</definedName>
    <definedName name="A125176934J">[1]Data1!$IE$1:$IE$10,[1]Data1!$IE$11:$IE$83</definedName>
    <definedName name="A125176938T">[1]Data1!$IN$1:$IN$10,[1]Data1!$IN$11:$IN$83</definedName>
    <definedName name="A125176942J">[1]Data1!$IQ$1:$IQ$10,[1]Data1!$IQ$11:$IQ$83</definedName>
    <definedName name="A125176946T">[1]Data2!$AB$1:$AB$10,[1]Data2!$AB$11:$AB$83</definedName>
    <definedName name="A125176950J">[1]Data2!$AH$1:$AH$10,[1]Data2!$AH$11:$AH$83</definedName>
    <definedName name="A125176954T">[1]Data2!$AK$1:$AK$10,[1]Data2!$AK$11:$AK$83</definedName>
    <definedName name="A125176958A">[1]Data2!$BF$1:$BF$10,[1]Data2!$BF$11:$BF$83</definedName>
    <definedName name="A125176962T">[1]Data2!$D$1:$D$10,[1]Data2!$D$11:$D$83</definedName>
    <definedName name="A125176966A">[1]Data2!$M$1:$M$10,[1]Data2!$M$11:$M$83</definedName>
    <definedName name="A125176970T">[1]Data1!$IB$1:$IB$10,[1]Data1!$IB$11:$IB$83</definedName>
    <definedName name="A125176974A">[1]Data1!$IH$1:$IH$10,[1]Data1!$IH$11:$IH$83</definedName>
    <definedName name="A125176978K">[1]Data1!$IK$1:$IK$10,[1]Data1!$IK$11:$IK$83</definedName>
    <definedName name="A125176982A">[1]Data2!$J$1:$J$10,[1]Data2!$J$11:$J$83</definedName>
    <definedName name="A125176986K">[1]Data2!$AT$1:$AT$10,[1]Data2!$AT$11:$AT$83</definedName>
    <definedName name="A125176990A">[1]Data2!$AW$1:$AW$10,[1]Data2!$AW$11:$AW$83</definedName>
    <definedName name="A125176994K">[1]Data2!$P$1:$P$10,[1]Data2!$P$11:$P$83</definedName>
    <definedName name="A125176998V">[1]Data2!$AN$1:$AN$10,[1]Data2!$AN$11:$AN$83</definedName>
    <definedName name="A125177002A">[1]Data2!$BI$1:$BI$10,[1]Data2!$BI$11:$BI$83</definedName>
    <definedName name="A125177838A">[1]Data2!$CV$1:$CV$10,[1]Data2!$CV$11:$CV$83</definedName>
    <definedName name="A125177842T">[1]Data2!$DQ$1:$DQ$10,[1]Data2!$DQ$11:$DQ$83</definedName>
    <definedName name="A125177846A">[1]Data2!$DZ$1:$DZ$10,[1]Data2!$DZ$11:$DZ$83</definedName>
    <definedName name="A125177850T">[1]Data2!$CY$1:$CY$10,[1]Data2!$CY$11:$CY$83</definedName>
    <definedName name="A125177854A">[1]Data2!$DE$1:$DE$10,[1]Data2!$DE$11:$DE$83</definedName>
    <definedName name="A125177858K">[1]Data2!$CG$1:$CG$10,[1]Data2!$CG$11:$CG$83</definedName>
    <definedName name="A125177862A">[1]Data2!$CS$1:$CS$10,[1]Data2!$CS$11:$CS$83</definedName>
    <definedName name="A125177866K">[1]Data2!$EC$1:$EC$10,[1]Data2!$EC$11:$EC$83</definedName>
    <definedName name="A125177870A">[1]Data2!$BO$1:$BO$10,[1]Data2!$BO$11:$BO$83</definedName>
    <definedName name="A125177874K">[1]Data2!$BX$1:$BX$10,[1]Data2!$BX$11:$BX$83</definedName>
    <definedName name="A125177878V">[1]Data2!$CA$1:$CA$10,[1]Data2!$CA$11:$CA$83</definedName>
    <definedName name="A125177882K">[1]Data2!$DB$1:$DB$10,[1]Data2!$DB$11:$DB$83</definedName>
    <definedName name="A125177886V">[1]Data2!$DH$1:$DH$10,[1]Data2!$DH$11:$DH$83</definedName>
    <definedName name="A125177890K">[1]Data2!$DK$1:$DK$10,[1]Data2!$DK$11:$DK$83</definedName>
    <definedName name="A125177894V">[1]Data2!$EF$1:$EF$10,[1]Data2!$EF$11:$EF$83</definedName>
    <definedName name="A125177898C">[1]Data2!$CD$1:$CD$10,[1]Data2!$CD$11:$CD$83</definedName>
    <definedName name="A125177902J">[1]Data2!$CM$1:$CM$10,[1]Data2!$CM$11:$CM$83</definedName>
    <definedName name="A125177906T">[1]Data2!$BL$1:$BL$10,[1]Data2!$BL$11:$BL$83</definedName>
    <definedName name="A125177910J">[1]Data2!$BR$1:$BR$10,[1]Data2!$BR$11:$BR$83</definedName>
    <definedName name="A125177914T">[1]Data2!$BU$1:$BU$10,[1]Data2!$BU$11:$BU$83</definedName>
    <definedName name="A125177918A">[1]Data2!$CJ$1:$CJ$10,[1]Data2!$CJ$11:$CJ$83</definedName>
    <definedName name="A125177922T">[1]Data2!$DT$1:$DT$10,[1]Data2!$DT$11:$DT$83</definedName>
    <definedName name="A125177926A">[1]Data2!$DW$1:$DW$10,[1]Data2!$DW$11:$DW$83</definedName>
    <definedName name="A125177930T">[1]Data2!$CP$1:$CP$10,[1]Data2!$CP$11:$CP$83</definedName>
    <definedName name="A125177934A">[1]Data2!$DN$1:$DN$10,[1]Data2!$DN$11:$DN$83</definedName>
    <definedName name="A125177938K">[1]Data2!$EI$1:$EI$10,[1]Data2!$EI$11:$EI$83</definedName>
    <definedName name="A125178774V">[1]Data1!$AN$1:$AN$10,[1]Data1!$AN$11:$AN$83</definedName>
    <definedName name="A125178778C">[1]Data1!$BI$1:$BI$10,[1]Data1!$BI$11:$BI$83</definedName>
    <definedName name="A125178782V">[1]Data1!$BR$1:$BR$10,[1]Data1!$BR$11:$BR$83</definedName>
    <definedName name="A125178786C">[1]Data1!$AQ$1:$AQ$10,[1]Data1!$AQ$11:$AQ$83</definedName>
    <definedName name="A125178790V">[1]Data1!$AW$1:$AW$10,[1]Data1!$AW$11:$AW$83</definedName>
    <definedName name="A125178794C">[1]Data1!$Y$1:$Y$10,[1]Data1!$Y$11:$Y$83</definedName>
    <definedName name="A125178798L">[1]Data1!$AK$1:$AK$10,[1]Data1!$AK$11:$AK$83</definedName>
    <definedName name="A125178802T">[1]Data1!$BU$1:$BU$10,[1]Data1!$BU$11:$BU$83</definedName>
    <definedName name="A125178806A">[1]Data1!$G$1:$G$10,[1]Data1!$G$11:$G$83</definedName>
    <definedName name="A125178810T">[1]Data1!$P$1:$P$10,[1]Data1!$P$11:$P$83</definedName>
    <definedName name="A125178814A">[1]Data1!$S$1:$S$10,[1]Data1!$S$11:$S$83</definedName>
    <definedName name="A125178818K">[1]Data1!$AT$1:$AT$10,[1]Data1!$AT$11:$AT$83</definedName>
    <definedName name="A125178822A">[1]Data1!$AZ$1:$AZ$10,[1]Data1!$AZ$11:$AZ$83</definedName>
    <definedName name="A125178826K">[1]Data1!$BC$1:$BC$10,[1]Data1!$BC$11:$BC$83</definedName>
    <definedName name="A125178830A">[1]Data1!$BX$1:$BX$10,[1]Data1!$BX$11:$BX$83</definedName>
    <definedName name="A125178834K">[1]Data1!$V$1:$V$10,[1]Data1!$V$11:$V$83</definedName>
    <definedName name="A125178838V">[1]Data1!$AE$1:$AE$10,[1]Data1!$AE$11:$AE$83</definedName>
    <definedName name="A125178842K">[1]Data1!$D$1:$D$10,[1]Data1!$D$11:$D$83</definedName>
    <definedName name="A125178846V">[1]Data1!$J$1:$J$10,[1]Data1!$J$11:$J$83</definedName>
    <definedName name="A125178850K">[1]Data1!$M$1:$M$10,[1]Data1!$M$11:$M$83</definedName>
    <definedName name="A125178854V">[1]Data1!$AB$1:$AB$10,[1]Data1!$AB$11:$AB$83</definedName>
    <definedName name="A125178858C">[1]Data1!$BL$1:$BL$10,[1]Data1!$BL$11:$BL$83</definedName>
    <definedName name="A125178862V">[1]Data1!$BO$1:$BO$10,[1]Data1!$BO$11:$BO$83</definedName>
    <definedName name="A125178866C">[1]Data1!$AH$1:$AH$10,[1]Data1!$AH$11:$AH$83</definedName>
    <definedName name="A125178870V">[1]Data1!$BF$1:$BF$10,[1]Data1!$BF$11:$BF$83</definedName>
    <definedName name="A125178874C">[1]Data1!$CA$1:$CA$10,[1]Data1!$CA$11:$CA$83</definedName>
    <definedName name="A125178878L">[1]Data5!$BB$1:$BB$10,[1]Data5!$BB$11:$BB$83</definedName>
    <definedName name="A125178882C">[1]Data5!$BW$1:$BW$10,[1]Data5!$BW$11:$BW$83</definedName>
    <definedName name="A125178886L">[1]Data5!$CF$1:$CF$10,[1]Data5!$CF$11:$CF$83</definedName>
    <definedName name="A125178890C">[1]Data5!$BE$1:$BE$10,[1]Data5!$BE$11:$BE$83</definedName>
    <definedName name="A125178894L">[1]Data5!$BK$1:$BK$10,[1]Data5!$BK$11:$BK$83</definedName>
    <definedName name="A125178898W">[1]Data5!$AM$1:$AM$10,[1]Data5!$AM$11:$AM$83</definedName>
    <definedName name="A125178902A">[1]Data5!$AY$1:$AY$10,[1]Data5!$AY$11:$AY$83</definedName>
    <definedName name="A125178906K">[1]Data5!$CI$1:$CI$10,[1]Data5!$CI$11:$CI$83</definedName>
    <definedName name="A125178910A">[1]Data5!$U$1:$U$10,[1]Data5!$U$11:$U$83</definedName>
    <definedName name="A125178914K">[1]Data5!$AD$1:$AD$10,[1]Data5!$AD$11:$AD$83</definedName>
    <definedName name="A125178918V">[1]Data5!$AG$1:$AG$10,[1]Data5!$AG$11:$AG$83</definedName>
    <definedName name="A125178922K">[1]Data5!$BH$1:$BH$10,[1]Data5!$BH$11:$BH$83</definedName>
    <definedName name="A125178926V">[1]Data5!$BN$1:$BN$10,[1]Data5!$BN$11:$BN$83</definedName>
    <definedName name="A125178930K">[1]Data5!$BQ$1:$BQ$10,[1]Data5!$BQ$11:$BQ$83</definedName>
    <definedName name="A125178934V">[1]Data5!$CL$1:$CL$10,[1]Data5!$CL$11:$CL$83</definedName>
    <definedName name="A125178938C">[1]Data5!$AJ$1:$AJ$10,[1]Data5!$AJ$11:$AJ$83</definedName>
    <definedName name="A125178942V">[1]Data5!$AS$1:$AS$10,[1]Data5!$AS$11:$AS$83</definedName>
    <definedName name="A125178946C">[1]Data5!$R$1:$R$10,[1]Data5!$R$11:$R$83</definedName>
    <definedName name="A125178950V">[1]Data5!$X$1:$X$10,[1]Data5!$X$11:$X$83</definedName>
    <definedName name="A125178954C">[1]Data5!$AA$1:$AA$10,[1]Data5!$AA$11:$AA$83</definedName>
    <definedName name="A125178958L">[1]Data5!$AP$1:$AP$10,[1]Data5!$AP$11:$AP$83</definedName>
    <definedName name="A125178962C">[1]Data5!$BZ$1:$BZ$10,[1]Data5!$BZ$11:$BZ$83</definedName>
    <definedName name="A125178966L">[1]Data5!$CC$1:$CC$10,[1]Data5!$CC$11:$CC$83</definedName>
    <definedName name="A125178970C">[1]Data5!$AV$1:$AV$10,[1]Data5!$AV$11:$AV$83</definedName>
    <definedName name="A125178974L">[1]Data5!$BT$1:$BT$10,[1]Data5!$BT$11:$BT$83</definedName>
    <definedName name="A125178978W">[1]Data5!$CO$1:$CO$10,[1]Data5!$CO$11:$CO$83</definedName>
    <definedName name="A125178982L">[1]Data3!$CH$1:$CH$10,[1]Data3!$CH$11:$CH$83</definedName>
    <definedName name="A125178986W">[1]Data3!$DC$1:$DC$10,[1]Data3!$DC$11:$DC$83</definedName>
    <definedName name="A125178990L">[1]Data3!$DL$1:$DL$10,[1]Data3!$DL$11:$DL$83</definedName>
    <definedName name="A125178994W">[1]Data3!$CK$1:$CK$10,[1]Data3!$CK$11:$CK$83</definedName>
    <definedName name="A125178998F">[1]Data3!$CQ$1:$CQ$10,[1]Data3!$CQ$11:$CQ$83</definedName>
    <definedName name="A125179002L">[1]Data3!$BS$1:$BS$10,[1]Data3!$BS$11:$BS$83</definedName>
    <definedName name="A125179006W">[1]Data3!$CE$1:$CE$10,[1]Data3!$CE$11:$CE$83</definedName>
    <definedName name="A125179010L">[1]Data3!$DO$1:$DO$10,[1]Data3!$DO$11:$DO$83</definedName>
    <definedName name="A125179014W">[1]Data3!$BA$1:$BA$10,[1]Data3!$BA$11:$BA$83</definedName>
    <definedName name="A125179018F">[1]Data3!$BJ$1:$BJ$10,[1]Data3!$BJ$11:$BJ$83</definedName>
    <definedName name="A125179022W">[1]Data3!$BM$1:$BM$10,[1]Data3!$BM$11:$BM$83</definedName>
    <definedName name="A125179026F">[1]Data3!$CN$1:$CN$10,[1]Data3!$CN$11:$CN$83</definedName>
    <definedName name="A125179030W">[1]Data3!$CT$1:$CT$10,[1]Data3!$CT$11:$CT$83</definedName>
    <definedName name="A125179034F">[1]Data3!$CW$1:$CW$10,[1]Data3!$CW$11:$CW$83</definedName>
    <definedName name="A125179038R">[1]Data3!$DR$1:$DR$10,[1]Data3!$DR$11:$DR$83</definedName>
    <definedName name="A125179042F">[1]Data3!$BP$1:$BP$10,[1]Data3!$BP$11:$BP$83</definedName>
    <definedName name="A125179046R">[1]Data3!$BY$1:$BY$10,[1]Data3!$BY$11:$BY$83</definedName>
    <definedName name="A125179050F">[1]Data3!$AX$1:$AX$10,[1]Data3!$AX$11:$AX$83</definedName>
    <definedName name="A125179054R">[1]Data3!$BD$1:$BD$10,[1]Data3!$BD$11:$BD$83</definedName>
    <definedName name="A125179058X">[1]Data3!$BG$1:$BG$10,[1]Data3!$BG$11:$BG$83</definedName>
    <definedName name="A125179062R">[1]Data3!$BV$1:$BV$10,[1]Data3!$BV$11:$BV$83</definedName>
    <definedName name="A125179066X">[1]Data3!$DF$1:$DF$10,[1]Data3!$DF$11:$DF$83</definedName>
    <definedName name="A125179070R">[1]Data3!$DI$1:$DI$10,[1]Data3!$DI$11:$DI$83</definedName>
    <definedName name="A125179074X">[1]Data3!$CB$1:$CB$10,[1]Data3!$CB$11:$CB$83</definedName>
    <definedName name="A125179078J">[1]Data3!$CZ$1:$CZ$10,[1]Data3!$CZ$11:$CZ$83</definedName>
    <definedName name="A125179082X">[1]Data3!$DU$1:$DU$10,[1]Data3!$DU$11:$DU$83</definedName>
    <definedName name="A125179086J">[1]Data4!$BR$1:$BR$10,[1]Data4!$BR$11:$BR$83</definedName>
    <definedName name="A125179090X">[1]Data4!$CM$1:$CM$10,[1]Data4!$CM$11:$CM$83</definedName>
    <definedName name="A125179094J">[1]Data4!$CV$1:$CV$10,[1]Data4!$CV$11:$CV$83</definedName>
    <definedName name="A125179098T">[1]Data4!$BU$1:$BU$10,[1]Data4!$BU$11:$BU$83</definedName>
    <definedName name="A125179102W">[1]Data4!$CA$1:$CA$10,[1]Data4!$CA$11:$CA$83</definedName>
    <definedName name="A125179106F">[1]Data4!$BC$1:$BC$10,[1]Data4!$BC$11:$BC$83</definedName>
    <definedName name="A125179110W">[1]Data4!$BO$1:$BO$10,[1]Data4!$BO$11:$BO$83</definedName>
    <definedName name="A125179114F">[1]Data4!$CY$1:$CY$10,[1]Data4!$CY$11:$CY$83</definedName>
    <definedName name="A125179118R">[1]Data4!$AK$1:$AK$10,[1]Data4!$AK$11:$AK$83</definedName>
    <definedName name="A125179122F">[1]Data4!$AT$1:$AT$10,[1]Data4!$AT$11:$AT$83</definedName>
    <definedName name="A125179126R">[1]Data4!$AW$1:$AW$10,[1]Data4!$AW$11:$AW$83</definedName>
    <definedName name="A125179130F">[1]Data4!$BX$1:$BX$10,[1]Data4!$BX$11:$BX$83</definedName>
    <definedName name="A125179134R">[1]Data4!$CD$1:$CD$10,[1]Data4!$CD$11:$CD$83</definedName>
    <definedName name="A125179138X">[1]Data4!$CG$1:$CG$10,[1]Data4!$CG$11:$CG$83</definedName>
    <definedName name="A125179142R">[1]Data4!$DB$1:$DB$10,[1]Data4!$DB$11:$DB$83</definedName>
    <definedName name="A125179146X">[1]Data4!$AZ$1:$AZ$10,[1]Data4!$AZ$11:$AZ$83</definedName>
    <definedName name="A125179150R">[1]Data4!$BI$1:$BI$10,[1]Data4!$BI$11:$BI$83</definedName>
    <definedName name="A125179154X">[1]Data4!$AH$1:$AH$10,[1]Data4!$AH$11:$AH$83</definedName>
    <definedName name="A125179158J">[1]Data4!$AN$1:$AN$10,[1]Data4!$AN$11:$AN$83</definedName>
    <definedName name="A125179162X">[1]Data4!$AQ$1:$AQ$10,[1]Data4!$AQ$11:$AQ$83</definedName>
    <definedName name="A125179166J">[1]Data4!$BF$1:$BF$10,[1]Data4!$BF$11:$BF$83</definedName>
    <definedName name="A125179170X">[1]Data4!$CP$1:$CP$10,[1]Data4!$CP$11:$CP$83</definedName>
    <definedName name="A125179174J">[1]Data4!$CS$1:$CS$10,[1]Data4!$CS$11:$CS$83</definedName>
    <definedName name="A125179178T">[1]Data4!$BL$1:$BL$10,[1]Data4!$BL$11:$BL$83</definedName>
    <definedName name="A125179182J">[1]Data4!$CJ$1:$CJ$10,[1]Data4!$CJ$11:$CJ$83</definedName>
    <definedName name="A125179186T">[1]Data4!$DE$1:$DE$10,[1]Data4!$DE$11:$DE$83</definedName>
    <definedName name="A125179190J">[1]Data4!$ER$1:$ER$10,[1]Data4!$ER$11:$ER$83</definedName>
    <definedName name="A125179194T">[1]Data4!$FM$1:$FM$10,[1]Data4!$FM$11:$FM$83</definedName>
    <definedName name="A125179198A">[1]Data4!$FV$1:$FV$10,[1]Data4!$FV$11:$FV$83</definedName>
    <definedName name="A125179202F">[1]Data4!$EU$1:$EU$10,[1]Data4!$EU$11:$EU$83</definedName>
    <definedName name="A125179206R">[1]Data4!$FA$1:$FA$10,[1]Data4!$FA$11:$FA$83</definedName>
    <definedName name="A125179210F">[1]Data4!$EC$1:$EC$10,[1]Data4!$EC$11:$EC$83</definedName>
    <definedName name="A125179214R">[1]Data4!$EO$1:$EO$10,[1]Data4!$EO$11:$EO$83</definedName>
    <definedName name="A125179218X">[1]Data4!$FY$1:$FY$10,[1]Data4!$FY$11:$FY$83</definedName>
    <definedName name="A125179222R">[1]Data4!$DK$1:$DK$10,[1]Data4!$DK$11:$DK$83</definedName>
    <definedName name="A125179226X">[1]Data4!$DT$1:$DT$10,[1]Data4!$DT$11:$DT$83</definedName>
    <definedName name="A125179230R">[1]Data4!$DW$1:$DW$10,[1]Data4!$DW$11:$DW$83</definedName>
    <definedName name="A125179234X">[1]Data4!$EX$1:$EX$10,[1]Data4!$EX$11:$EX$83</definedName>
    <definedName name="A125179238J">[1]Data4!$FD$1:$FD$10,[1]Data4!$FD$11:$FD$83</definedName>
    <definedName name="A125179242X">[1]Data4!$FG$1:$FG$10,[1]Data4!$FG$11:$FG$83</definedName>
    <definedName name="A125179246J">[1]Data4!$GB$1:$GB$10,[1]Data4!$GB$11:$GB$83</definedName>
    <definedName name="A125179250X">[1]Data4!$DZ$1:$DZ$10,[1]Data4!$DZ$11:$DZ$83</definedName>
    <definedName name="A125179254J">[1]Data4!$EI$1:$EI$10,[1]Data4!$EI$11:$EI$83</definedName>
    <definedName name="A125179258T">[1]Data4!$DH$1:$DH$10,[1]Data4!$DH$11:$DH$83</definedName>
    <definedName name="A125179262J">[1]Data4!$DN$1:$DN$10,[1]Data4!$DN$11:$DN$83</definedName>
    <definedName name="A125179266T">[1]Data4!$DQ$1:$DQ$10,[1]Data4!$DQ$11:$DQ$83</definedName>
    <definedName name="A125179270J">[1]Data4!$EF$1:$EF$10,[1]Data4!$EF$11:$EF$83</definedName>
    <definedName name="A125179274T">[1]Data4!$FP$1:$FP$10,[1]Data4!$FP$11:$FP$83</definedName>
    <definedName name="A125179278A">[1]Data4!$FS$1:$FS$10,[1]Data4!$FS$11:$FS$83</definedName>
    <definedName name="A125179282T">[1]Data4!$EL$1:$EL$10,[1]Data4!$EL$11:$EL$83</definedName>
    <definedName name="A125179286A">[1]Data4!$FJ$1:$FJ$10,[1]Data4!$FJ$11:$FJ$83</definedName>
    <definedName name="A125179290T">[1]Data4!$GE$1:$GE$10,[1]Data4!$GE$11:$GE$83</definedName>
    <definedName name="A125179294A">[1]Data4!$HR$1:$HR$10,[1]Data4!$HR$11:$HR$83</definedName>
    <definedName name="A125179298K">[1]Data4!$IM$1:$IM$10,[1]Data4!$IM$11:$IM$83</definedName>
    <definedName name="A125179302R">[1]Data5!$F$1:$F$10,[1]Data5!$F$11:$F$83</definedName>
    <definedName name="A125179306X">[1]Data4!$HU$1:$HU$10,[1]Data4!$HU$11:$HU$83</definedName>
    <definedName name="A125179310R">[1]Data4!$IA$1:$IA$10,[1]Data4!$IA$11:$IA$83</definedName>
    <definedName name="A125179314X">[1]Data4!$HC$1:$HC$10,[1]Data4!$HC$11:$HC$83</definedName>
    <definedName name="A125179318J">[1]Data4!$HO$1:$HO$10,[1]Data4!$HO$11:$HO$83</definedName>
    <definedName name="A125179322X">[1]Data5!$I$1:$I$10,[1]Data5!$I$11:$I$83</definedName>
    <definedName name="A125179326J">[1]Data4!$GK$1:$GK$10,[1]Data4!$GK$11:$GK$83</definedName>
    <definedName name="A125179330X">[1]Data4!$GT$1:$GT$10,[1]Data4!$GT$11:$GT$83</definedName>
    <definedName name="A125179334J">[1]Data4!$GW$1:$GW$10,[1]Data4!$GW$11:$GW$83</definedName>
    <definedName name="A125179338T">[1]Data4!$HX$1:$HX$10,[1]Data4!$HX$11:$HX$83</definedName>
    <definedName name="A125179342J">[1]Data4!$ID$1:$ID$10,[1]Data4!$ID$11:$ID$83</definedName>
    <definedName name="A125179346T">[1]Data4!$IG$1:$IG$10,[1]Data4!$IG$11:$IG$83</definedName>
    <definedName name="A125179350J">[1]Data5!$L$1:$L$10,[1]Data5!$L$11:$L$83</definedName>
    <definedName name="A125179354T">[1]Data4!$GZ$1:$GZ$10,[1]Data4!$GZ$11:$GZ$83</definedName>
    <definedName name="A125179358A">[1]Data4!$HI$1:$HI$10,[1]Data4!$HI$11:$HI$83</definedName>
    <definedName name="A125179362T">[1]Data4!$GH$1:$GH$10,[1]Data4!$GH$11:$GH$83</definedName>
    <definedName name="A125179366A">[1]Data4!$GN$1:$GN$10,[1]Data4!$GN$11:$GN$83</definedName>
    <definedName name="A125179370T">[1]Data4!$GQ$1:$GQ$10,[1]Data4!$GQ$11:$GQ$83</definedName>
    <definedName name="A125179374A">[1]Data4!$HF$1:$HF$10,[1]Data4!$HF$11:$HF$83</definedName>
    <definedName name="A125179378K">[1]Data4!$IP$1:$IP$10,[1]Data4!$IP$11:$IP$83</definedName>
    <definedName name="A125179382A">[1]Data5!$C$1:$C$10,[1]Data5!$C$11:$C$83</definedName>
    <definedName name="A125179386K">[1]Data4!$HL$1:$HL$10,[1]Data4!$HL$11:$HL$83</definedName>
    <definedName name="A125179390A">[1]Data4!$IJ$1:$IJ$10,[1]Data4!$IJ$11:$IJ$83</definedName>
    <definedName name="A125179394K">[1]Data5!$O$1:$O$10,[1]Data5!$O$11:$O$83</definedName>
    <definedName name="A125179398V">[1]Data3!$H$1:$H$10,[1]Data3!$H$11:$H$83</definedName>
    <definedName name="A125179402X">[1]Data3!$AC$1:$AC$10,[1]Data3!$AC$11:$AC$83</definedName>
    <definedName name="A125179406J">[1]Data3!$AL$1:$AL$10,[1]Data3!$AL$11:$AL$83</definedName>
    <definedName name="A125179410X">[1]Data3!$K$1:$K$10,[1]Data3!$K$11:$K$83</definedName>
    <definedName name="A125179414J">[1]Data3!$Q$1:$Q$10,[1]Data3!$Q$11:$Q$83</definedName>
    <definedName name="A125179418T">[1]Data2!$II$1:$II$10,[1]Data2!$II$11:$II$83</definedName>
    <definedName name="A125179422J">[1]Data3!$E$1:$E$10,[1]Data3!$E$11:$E$83</definedName>
    <definedName name="A125179426T">[1]Data3!$AO$1:$AO$10,[1]Data3!$AO$11:$AO$83</definedName>
    <definedName name="A125179430J">[1]Data2!$HQ$1:$HQ$10,[1]Data2!$HQ$11:$HQ$83</definedName>
    <definedName name="A125179434T">[1]Data2!$HZ$1:$HZ$10,[1]Data2!$HZ$11:$HZ$83</definedName>
    <definedName name="A125179438A">[1]Data2!$IC$1:$IC$10,[1]Data2!$IC$11:$IC$83</definedName>
    <definedName name="A125179442T">[1]Data3!$N$1:$N$10,[1]Data3!$N$11:$N$83</definedName>
    <definedName name="A125179446A">[1]Data3!$T$1:$T$10,[1]Data3!$T$11:$T$83</definedName>
    <definedName name="A125179450T">[1]Data3!$W$1:$W$10,[1]Data3!$W$11:$W$83</definedName>
    <definedName name="A125179454A">[1]Data3!$AR$1:$AR$10,[1]Data3!$AR$11:$AR$83</definedName>
    <definedName name="A125179458K">[1]Data2!$IF$1:$IF$10,[1]Data2!$IF$11:$IF$83</definedName>
    <definedName name="A125179462A">[1]Data2!$IO$1:$IO$10,[1]Data2!$IO$11:$IO$83</definedName>
    <definedName name="A125179466K">[1]Data2!$HN$1:$HN$10,[1]Data2!$HN$11:$HN$83</definedName>
    <definedName name="A125179470A">[1]Data2!$HT$1:$HT$10,[1]Data2!$HT$11:$HT$83</definedName>
    <definedName name="A125179474K">[1]Data2!$HW$1:$HW$10,[1]Data2!$HW$11:$HW$83</definedName>
    <definedName name="A125179478V">[1]Data2!$IL$1:$IL$10,[1]Data2!$IL$11:$IL$83</definedName>
    <definedName name="A125179482K">[1]Data3!$AF$1:$AF$10,[1]Data3!$AF$11:$AF$83</definedName>
    <definedName name="A125179486V">[1]Data3!$AI$1:$AI$10,[1]Data3!$AI$11:$AI$83</definedName>
    <definedName name="A125179490K">[1]Data3!$B$1:$B$10,[1]Data3!$B$11:$B$83</definedName>
    <definedName name="A125179494V">[1]Data3!$Z$1:$Z$10,[1]Data3!$Z$11:$Z$83</definedName>
    <definedName name="A125179498C">[1]Data3!$AU$1:$AU$10,[1]Data3!$AU$11:$AU$83</definedName>
    <definedName name="A125179502J">[1]Data3!$FH$1:$FH$10,[1]Data3!$FH$11:$FH$83</definedName>
    <definedName name="A125179506T">[1]Data3!$GC$1:$GC$10,[1]Data3!$GC$11:$GC$83</definedName>
    <definedName name="A125179510J">[1]Data3!$GL$1:$GL$10,[1]Data3!$GL$11:$GL$83</definedName>
    <definedName name="A125179514T">[1]Data3!$FK$1:$FK$10,[1]Data3!$FK$11:$FK$83</definedName>
    <definedName name="A125179518A">[1]Data3!$FQ$1:$FQ$10,[1]Data3!$FQ$11:$FQ$83</definedName>
    <definedName name="A125179522T">[1]Data3!$ES$1:$ES$10,[1]Data3!$ES$11:$ES$83</definedName>
    <definedName name="A125179526A">[1]Data3!$FE$1:$FE$10,[1]Data3!$FE$11:$FE$83</definedName>
    <definedName name="A125179530T">[1]Data3!$GO$1:$GO$10,[1]Data3!$GO$11:$GO$83</definedName>
    <definedName name="A125179534A">[1]Data3!$EA$1:$EA$10,[1]Data3!$EA$11:$EA$83</definedName>
    <definedName name="A125179538K">[1]Data3!$EJ$1:$EJ$10,[1]Data3!$EJ$11:$EJ$83</definedName>
    <definedName name="A125179542A">[1]Data3!$EM$1:$EM$10,[1]Data3!$EM$11:$EM$83</definedName>
    <definedName name="A125179546K">[1]Data3!$FN$1:$FN$10,[1]Data3!$FN$11:$FN$83</definedName>
    <definedName name="A125179550A">[1]Data3!$FT$1:$FT$10,[1]Data3!$FT$11:$FT$83</definedName>
    <definedName name="A125179554K">[1]Data3!$FW$1:$FW$10,[1]Data3!$FW$11:$FW$83</definedName>
    <definedName name="A125179558V">[1]Data3!$GR$1:$GR$10,[1]Data3!$GR$11:$GR$83</definedName>
    <definedName name="A125179562K">[1]Data3!$EP$1:$EP$10,[1]Data3!$EP$11:$EP$83</definedName>
    <definedName name="A125179566V">[1]Data3!$EY$1:$EY$10,[1]Data3!$EY$11:$EY$83</definedName>
    <definedName name="A125179570K">[1]Data3!$DX$1:$DX$10,[1]Data3!$DX$11:$DX$83</definedName>
    <definedName name="A125179574V">[1]Data3!$ED$1:$ED$10,[1]Data3!$ED$11:$ED$83</definedName>
    <definedName name="A125179578C">[1]Data3!$EG$1:$EG$10,[1]Data3!$EG$11:$EG$83</definedName>
    <definedName name="A125179582V">[1]Data3!$EV$1:$EV$10,[1]Data3!$EV$11:$EV$83</definedName>
    <definedName name="A125179586C">[1]Data3!$GF$1:$GF$10,[1]Data3!$GF$11:$GF$83</definedName>
    <definedName name="A125179590V">[1]Data3!$GI$1:$GI$10,[1]Data3!$GI$11:$GI$83</definedName>
    <definedName name="A125179594C">[1]Data3!$FB$1:$FB$10,[1]Data3!$FB$11:$FB$83</definedName>
    <definedName name="A125179598L">[1]Data3!$FZ$1:$FZ$10,[1]Data3!$FZ$11:$FZ$83</definedName>
    <definedName name="A125179602T">[1]Data3!$GU$1:$GU$10,[1]Data3!$GU$11:$GU$83</definedName>
    <definedName name="A125179606A">[1]Data3!$IH$1:$IH$10,[1]Data3!$IH$11:$IH$83</definedName>
    <definedName name="A125179610T">[1]Data4!$M$1:$M$10,[1]Data4!$M$11:$M$83</definedName>
    <definedName name="A125179614A">[1]Data4!$V$1:$V$10,[1]Data4!$V$11:$V$83</definedName>
    <definedName name="A125179618K">[1]Data3!$IK$1:$IK$10,[1]Data3!$IK$11:$IK$83</definedName>
    <definedName name="A125179622A">[1]Data3!$IQ$1:$IQ$10,[1]Data3!$IQ$11:$IQ$83</definedName>
    <definedName name="A125179626K">[1]Data3!$HS$1:$HS$10,[1]Data3!$HS$11:$HS$83</definedName>
    <definedName name="A125179630A">[1]Data3!$IE$1:$IE$10,[1]Data3!$IE$11:$IE$83</definedName>
    <definedName name="A125179634K">[1]Data4!$Y$1:$Y$10,[1]Data4!$Y$11:$Y$83</definedName>
    <definedName name="A125179638V">[1]Data3!$HA$1:$HA$10,[1]Data3!$HA$11:$HA$83</definedName>
    <definedName name="A125179642K">[1]Data3!$HJ$1:$HJ$10,[1]Data3!$HJ$11:$HJ$83</definedName>
    <definedName name="A125179646V">[1]Data3!$HM$1:$HM$10,[1]Data3!$HM$11:$HM$83</definedName>
    <definedName name="A125179650K">[1]Data3!$IN$1:$IN$10,[1]Data3!$IN$11:$IN$83</definedName>
    <definedName name="A125179654V">[1]Data4!$D$1:$D$10,[1]Data4!$D$11:$D$83</definedName>
    <definedName name="A125179658C">[1]Data4!$G$1:$G$10,[1]Data4!$G$11:$G$83</definedName>
    <definedName name="A125179662V">[1]Data4!$AB$1:$AB$10,[1]Data4!$AB$11:$AB$83</definedName>
    <definedName name="A125179666C">[1]Data3!$HP$1:$HP$10,[1]Data3!$HP$11:$HP$83</definedName>
    <definedName name="A125179670V">[1]Data3!$HY$1:$HY$10,[1]Data3!$HY$11:$HY$83</definedName>
    <definedName name="A125179674C">[1]Data3!$GX$1:$GX$10,[1]Data3!$GX$11:$GX$83</definedName>
    <definedName name="A125179678L">[1]Data3!$HD$1:$HD$10,[1]Data3!$HD$11:$HD$83</definedName>
    <definedName name="A125179682C">[1]Data3!$HG$1:$HG$10,[1]Data3!$HG$11:$HG$83</definedName>
    <definedName name="A125179686L">[1]Data3!$HV$1:$HV$10,[1]Data3!$HV$11:$HV$83</definedName>
    <definedName name="A125179690C">[1]Data4!$P$1:$P$10,[1]Data4!$P$11:$P$83</definedName>
    <definedName name="A125179694L">[1]Data4!$S$1:$S$10,[1]Data4!$S$11:$S$83</definedName>
    <definedName name="A125179698W">[1]Data3!$IB$1:$IB$10,[1]Data3!$IB$11:$IB$83</definedName>
    <definedName name="A125179702A">[1]Data4!$J$1:$J$10,[1]Data4!$J$11:$J$83</definedName>
    <definedName name="A125179706K">[1]Data4!$AE$1:$AE$10,[1]Data4!$AE$11:$AE$83</definedName>
    <definedName name="A125179710A">[1]Data1!$GN$1:$GN$10,[1]Data1!$GN$11:$GN$83</definedName>
    <definedName name="A125179714K">[1]Data1!$HI$1:$HI$10,[1]Data1!$HI$11:$HI$83</definedName>
    <definedName name="A125179718V">[1]Data1!$HR$1:$HR$10,[1]Data1!$HR$11:$HR$83</definedName>
    <definedName name="A125179722K">[1]Data1!$GQ$1:$GQ$10,[1]Data1!$GQ$11:$GQ$83</definedName>
    <definedName name="A125179726V">[1]Data1!$GW$1:$GW$10,[1]Data1!$GW$11:$GW$83</definedName>
    <definedName name="A125179730K">[1]Data1!$FY$1:$FY$10,[1]Data1!$FY$11:$FY$83</definedName>
    <definedName name="A125179734V">[1]Data1!$GK$1:$GK$10,[1]Data1!$GK$11:$GK$83</definedName>
    <definedName name="A125179738C">[1]Data1!$HU$1:$HU$10,[1]Data1!$HU$11:$HU$83</definedName>
    <definedName name="A125179742V">[1]Data1!$FG$1:$FG$10,[1]Data1!$FG$11:$FG$83</definedName>
    <definedName name="A125179746C">[1]Data1!$FP$1:$FP$10,[1]Data1!$FP$11:$FP$83</definedName>
    <definedName name="A125179750V">[1]Data1!$FS$1:$FS$10,[1]Data1!$FS$11:$FS$83</definedName>
    <definedName name="A125179754C">[1]Data1!$GT$1:$GT$10,[1]Data1!$GT$11:$GT$83</definedName>
    <definedName name="A125179758L">[1]Data1!$GZ$1:$GZ$10,[1]Data1!$GZ$11:$GZ$83</definedName>
    <definedName name="A125179762C">[1]Data1!$HC$1:$HC$10,[1]Data1!$HC$11:$HC$83</definedName>
    <definedName name="A125179766L">[1]Data1!$HX$1:$HX$10,[1]Data1!$HX$11:$HX$83</definedName>
    <definedName name="A125179770C">[1]Data1!$FV$1:$FV$10,[1]Data1!$FV$11:$FV$83</definedName>
    <definedName name="A125179774L">[1]Data1!$GE$1:$GE$10,[1]Data1!$GE$11:$GE$83</definedName>
    <definedName name="A125179778W">[1]Data1!$FD$1:$FD$10,[1]Data1!$FD$11:$FD$83</definedName>
    <definedName name="A125179782L">[1]Data1!$FJ$1:$FJ$10,[1]Data1!$FJ$11:$FJ$83</definedName>
    <definedName name="A125179786W">[1]Data1!$FM$1:$FM$10,[1]Data1!$FM$11:$FM$83</definedName>
    <definedName name="A125179790L">[1]Data1!$GB$1:$GB$10,[1]Data1!$GB$11:$GB$83</definedName>
    <definedName name="A125179794W">[1]Data1!$HL$1:$HL$10,[1]Data1!$HL$11:$HL$83</definedName>
    <definedName name="A125179798F">[1]Data1!$HO$1:$HO$10,[1]Data1!$HO$11:$HO$83</definedName>
    <definedName name="A125179802K">[1]Data1!$GH$1:$GH$10,[1]Data1!$GH$11:$GH$83</definedName>
    <definedName name="A125179806V">[1]Data1!$HF$1:$HF$10,[1]Data1!$HF$11:$HF$83</definedName>
    <definedName name="A125179810K">[1]Data1!$IA$1:$IA$10,[1]Data1!$IA$11:$IA$83</definedName>
    <definedName name="A125180646T">[1]Data2!$FX$1:$FX$10,[1]Data2!$FX$11:$FX$83</definedName>
    <definedName name="A125180650J">[1]Data2!$GS$1:$GS$10,[1]Data2!$GS$11:$GS$83</definedName>
    <definedName name="A125180654T">[1]Data2!$HB$1:$HB$10,[1]Data2!$HB$11:$HB$83</definedName>
    <definedName name="A125180658A">[1]Data2!$GA$1:$GA$10,[1]Data2!$GA$11:$GA$83</definedName>
    <definedName name="A125180662T">[1]Data2!$GG$1:$GG$10,[1]Data2!$GG$11:$GG$83</definedName>
    <definedName name="A125180666A">[1]Data2!$FI$1:$FI$10,[1]Data2!$FI$11:$FI$83</definedName>
    <definedName name="A125180670T">[1]Data2!$FU$1:$FU$10,[1]Data2!$FU$11:$FU$83</definedName>
    <definedName name="A125180674A">[1]Data2!$HE$1:$HE$10,[1]Data2!$HE$11:$HE$83</definedName>
    <definedName name="A125180678K">[1]Data2!$EQ$1:$EQ$10,[1]Data2!$EQ$11:$EQ$83</definedName>
    <definedName name="A125180682A">[1]Data2!$EZ$1:$EZ$10,[1]Data2!$EZ$11:$EZ$83</definedName>
    <definedName name="A125180686K">[1]Data2!$FC$1:$FC$10,[1]Data2!$FC$11:$FC$83</definedName>
    <definedName name="A125180690A">[1]Data2!$GD$1:$GD$10,[1]Data2!$GD$11:$GD$83</definedName>
    <definedName name="A125180694K">[1]Data2!$GJ$1:$GJ$10,[1]Data2!$GJ$11:$GJ$83</definedName>
    <definedName name="A125180698V">[1]Data2!$GM$1:$GM$10,[1]Data2!$GM$11:$GM$83</definedName>
    <definedName name="A125180702X">[1]Data2!$HH$1:$HH$10,[1]Data2!$HH$11:$HH$83</definedName>
    <definedName name="A125180706J">[1]Data2!$FF$1:$FF$10,[1]Data2!$FF$11:$FF$83</definedName>
    <definedName name="A125180710X">[1]Data2!$FO$1:$FO$10,[1]Data2!$FO$11:$FO$83</definedName>
    <definedName name="A125180714J">[1]Data2!$EN$1:$EN$10,[1]Data2!$EN$11:$EN$83</definedName>
    <definedName name="A125180718T">[1]Data2!$ET$1:$ET$10,[1]Data2!$ET$11:$ET$83</definedName>
    <definedName name="A125180722J">[1]Data2!$EW$1:$EW$10,[1]Data2!$EW$11:$EW$83</definedName>
    <definedName name="A125180726T">[1]Data2!$FL$1:$FL$10,[1]Data2!$FL$11:$FL$83</definedName>
    <definedName name="A125180730J">[1]Data2!$GV$1:$GV$10,[1]Data2!$GV$11:$GV$83</definedName>
    <definedName name="A125180734T">[1]Data2!$GY$1:$GY$10,[1]Data2!$GY$11:$GY$83</definedName>
    <definedName name="A125180738A">[1]Data2!$FR$1:$FR$10,[1]Data2!$FR$11:$FR$83</definedName>
    <definedName name="A125180742T">[1]Data2!$GP$1:$GP$10,[1]Data2!$GP$11:$GP$83</definedName>
    <definedName name="A125180746A">[1]Data2!$HK$1:$HK$10,[1]Data2!$HK$11:$HK$83</definedName>
    <definedName name="A125181582K">[1]Data1!$DN$1:$DN$10,[1]Data1!$DN$11:$DN$83</definedName>
    <definedName name="A125181586V">[1]Data1!$EI$1:$EI$10,[1]Data1!$EI$11:$EI$83</definedName>
    <definedName name="A125181590K">[1]Data1!$ER$1:$ER$10,[1]Data1!$ER$11:$ER$83</definedName>
    <definedName name="A125181594V">[1]Data1!$DQ$1:$DQ$10,[1]Data1!$DQ$11:$DQ$83</definedName>
    <definedName name="A125181598C">[1]Data1!$DW$1:$DW$10,[1]Data1!$DW$11:$DW$83</definedName>
    <definedName name="A125181602J">[1]Data1!$CY$1:$CY$10,[1]Data1!$CY$11:$CY$83</definedName>
    <definedName name="A125181606T">[1]Data1!$DK$1:$DK$10,[1]Data1!$DK$11:$DK$83</definedName>
    <definedName name="A125181610J">[1]Data1!$EU$1:$EU$10,[1]Data1!$EU$11:$EU$83</definedName>
    <definedName name="A125181614T">[1]Data1!$CG$1:$CG$10,[1]Data1!$CG$11:$CG$83</definedName>
    <definedName name="A125181618A">[1]Data1!$CP$1:$CP$10,[1]Data1!$CP$11:$CP$83</definedName>
    <definedName name="A125181622T">[1]Data1!$CS$1:$CS$10,[1]Data1!$CS$11:$CS$83</definedName>
    <definedName name="A125181626A">[1]Data1!$DT$1:$DT$10,[1]Data1!$DT$11:$DT$83</definedName>
    <definedName name="A125181630T">[1]Data1!$DZ$1:$DZ$10,[1]Data1!$DZ$11:$DZ$83</definedName>
    <definedName name="A125181634A">[1]Data1!$EC$1:$EC$10,[1]Data1!$EC$11:$EC$83</definedName>
    <definedName name="A125181638K">[1]Data1!$EX$1:$EX$10,[1]Data1!$EX$11:$EX$83</definedName>
    <definedName name="A125181642A">[1]Data1!$CV$1:$CV$10,[1]Data1!$CV$11:$CV$83</definedName>
    <definedName name="A125181646K">[1]Data1!$DE$1:$DE$10,[1]Data1!$DE$11:$DE$83</definedName>
    <definedName name="A125181650A">[1]Data1!$CD$1:$CD$10,[1]Data1!$CD$11:$CD$83</definedName>
    <definedName name="A125181654K">[1]Data1!$CJ$1:$CJ$10,[1]Data1!$CJ$11:$CJ$83</definedName>
    <definedName name="A125181658V">[1]Data1!$CM$1:$CM$10,[1]Data1!$CM$11:$CM$83</definedName>
    <definedName name="A125181662K">[1]Data1!$DB$1:$DB$10,[1]Data1!$DB$11:$DB$83</definedName>
    <definedName name="A125181666V">[1]Data1!$EL$1:$EL$10,[1]Data1!$EL$11:$EL$83</definedName>
    <definedName name="A125181670K">[1]Data1!$EO$1:$EO$10,[1]Data1!$EO$11:$EO$83</definedName>
    <definedName name="A125181674V">[1]Data1!$DH$1:$DH$10,[1]Data1!$DH$11:$DH$83</definedName>
    <definedName name="A125181678C">[1]Data1!$EF$1:$EF$10,[1]Data1!$EF$11:$EF$83</definedName>
    <definedName name="A125181682V">[1]Data1!$FA$1:$FA$10,[1]Data1!$FA$11:$FA$83</definedName>
    <definedName name="A125182518K">[1]Data2!$X$1:$X$10,[1]Data2!$X$11:$X$83</definedName>
    <definedName name="A125182522A">[1]Data2!$AS$1:$AS$10,[1]Data2!$AS$11:$AS$83</definedName>
    <definedName name="A125182526K">[1]Data2!$BB$1:$BB$10,[1]Data2!$BB$11:$BB$83</definedName>
    <definedName name="A125182530A">[1]Data2!$AA$1:$AA$10,[1]Data2!$AA$11:$AA$83</definedName>
    <definedName name="A125182534K">[1]Data2!$AG$1:$AG$10,[1]Data2!$AG$11:$AG$83</definedName>
    <definedName name="A125182538V">[1]Data2!$I$1:$I$10,[1]Data2!$I$11:$I$83</definedName>
    <definedName name="A125182542K">[1]Data2!$U$1:$U$10,[1]Data2!$U$11:$U$83</definedName>
    <definedName name="A125182546V">[1]Data2!$BE$1:$BE$10,[1]Data2!$BE$11:$BE$83</definedName>
    <definedName name="A125182550K">[1]Data1!$IG$1:$IG$10,[1]Data1!$IG$11:$IG$83</definedName>
    <definedName name="A125182554V">[1]Data1!$IP$1:$IP$10,[1]Data1!$IP$11:$IP$83</definedName>
    <definedName name="A125182558C">[1]Data2!$C$1:$C$10,[1]Data2!$C$11:$C$83</definedName>
    <definedName name="A125182562V">[1]Data2!$AD$1:$AD$10,[1]Data2!$AD$11:$AD$83</definedName>
    <definedName name="A125182566C">[1]Data2!$AJ$1:$AJ$10,[1]Data2!$AJ$11:$AJ$83</definedName>
    <definedName name="A125182570V">[1]Data2!$AM$1:$AM$10,[1]Data2!$AM$11:$AM$83</definedName>
    <definedName name="A125182574C">[1]Data2!$BH$1:$BH$10,[1]Data2!$BH$11:$BH$83</definedName>
    <definedName name="A125182578L">[1]Data2!$F$1:$F$10,[1]Data2!$F$11:$F$83</definedName>
    <definedName name="A125182582C">[1]Data2!$O$1:$O$10,[1]Data2!$O$11:$O$83</definedName>
    <definedName name="A125182586L">[1]Data1!$ID$1:$ID$10,[1]Data1!$ID$11:$ID$83</definedName>
    <definedName name="A125182590C">[1]Data1!$IJ$1:$IJ$10,[1]Data1!$IJ$11:$IJ$83</definedName>
    <definedName name="A125182594L">[1]Data1!$IM$1:$IM$10,[1]Data1!$IM$11:$IM$83</definedName>
    <definedName name="A125182598W">[1]Data2!$L$1:$L$10,[1]Data2!$L$11:$L$83</definedName>
    <definedName name="A125182602A">[1]Data2!$AV$1:$AV$10,[1]Data2!$AV$11:$AV$83</definedName>
    <definedName name="A125182606K">[1]Data2!$AY$1:$AY$10,[1]Data2!$AY$11:$AY$83</definedName>
    <definedName name="A125182610A">[1]Data2!$R$1:$R$10,[1]Data2!$R$11:$R$83</definedName>
    <definedName name="A125182614K">[1]Data2!$AP$1:$AP$10,[1]Data2!$AP$11:$AP$83</definedName>
    <definedName name="A125182618V">[1]Data2!$BK$1:$BK$10,[1]Data2!$BK$11:$BK$83</definedName>
    <definedName name="A125183454C">[1]Data2!$CX$1:$CX$10,[1]Data2!$CX$11:$CX$83</definedName>
    <definedName name="A125183458L">[1]Data2!$DS$1:$DS$10,[1]Data2!$DS$11:$DS$83</definedName>
    <definedName name="A125183462C">[1]Data2!$EB$1:$EB$10,[1]Data2!$EB$11:$EB$83</definedName>
    <definedName name="A125183466L">[1]Data2!$DA$1:$DA$10,[1]Data2!$DA$11:$DA$83</definedName>
    <definedName name="A125183470C">[1]Data2!$DG$1:$DG$10,[1]Data2!$DG$11:$DG$83</definedName>
    <definedName name="A125183474L">[1]Data2!$CI$1:$CI$10,[1]Data2!$CI$11:$CI$83</definedName>
    <definedName name="A125183478W">[1]Data2!$CU$1:$CU$10,[1]Data2!$CU$11:$CU$83</definedName>
    <definedName name="A125183482L">[1]Data2!$EE$1:$EE$10,[1]Data2!$EE$11:$EE$83</definedName>
    <definedName name="A125183486W">[1]Data2!$BQ$1:$BQ$10,[1]Data2!$BQ$11:$BQ$83</definedName>
    <definedName name="A125183490L">[1]Data2!$BZ$1:$BZ$10,[1]Data2!$BZ$11:$BZ$83</definedName>
    <definedName name="A125183494W">[1]Data2!$CC$1:$CC$10,[1]Data2!$CC$11:$CC$83</definedName>
    <definedName name="A125183498F">[1]Data2!$DD$1:$DD$10,[1]Data2!$DD$11:$DD$83</definedName>
    <definedName name="A125183502K">[1]Data2!$DJ$1:$DJ$10,[1]Data2!$DJ$11:$DJ$83</definedName>
    <definedName name="A125183506V">[1]Data2!$DM$1:$DM$10,[1]Data2!$DM$11:$DM$83</definedName>
    <definedName name="A125183510K">[1]Data2!$EH$1:$EH$10,[1]Data2!$EH$11:$EH$83</definedName>
    <definedName name="A125183514V">[1]Data2!$CF$1:$CF$10,[1]Data2!$CF$11:$CF$83</definedName>
    <definedName name="A125183518C">[1]Data2!$CO$1:$CO$10,[1]Data2!$CO$11:$CO$83</definedName>
    <definedName name="A125183522V">[1]Data2!$BN$1:$BN$10,[1]Data2!$BN$11:$BN$83</definedName>
    <definedName name="A125183526C">[1]Data2!$BT$1:$BT$10,[1]Data2!$BT$11:$BT$83</definedName>
    <definedName name="A125183530V">[1]Data2!$BW$1:$BW$10,[1]Data2!$BW$11:$BW$83</definedName>
    <definedName name="A125183534C">[1]Data2!$CL$1:$CL$10,[1]Data2!$CL$11:$CL$83</definedName>
    <definedName name="A125183538L">[1]Data2!$DV$1:$DV$10,[1]Data2!$DV$11:$DV$83</definedName>
    <definedName name="A125183542C">[1]Data2!$DY$1:$DY$10,[1]Data2!$DY$11:$DY$83</definedName>
    <definedName name="A125183546L">[1]Data2!$CR$1:$CR$10,[1]Data2!$CR$11:$CR$83</definedName>
    <definedName name="A125183550C">[1]Data2!$DP$1:$DP$10,[1]Data2!$DP$11:$DP$83</definedName>
    <definedName name="A125183554L">[1]Data2!$EK$1:$EK$10,[1]Data2!$EK$11:$EK$83</definedName>
    <definedName name="A125184390W">[1]Data1!$AM$1:$AM$10,[1]Data1!$AM$11:$AM$83</definedName>
    <definedName name="A125184394F">[1]Data1!$BH$1:$BH$10,[1]Data1!$BH$11:$BH$83</definedName>
    <definedName name="A125184398R">[1]Data1!$BQ$1:$BQ$10,[1]Data1!$BQ$11:$BQ$83</definedName>
    <definedName name="A125184402V">[1]Data1!$AP$1:$AP$10,[1]Data1!$AP$11:$AP$83</definedName>
    <definedName name="A125184406C">[1]Data1!$AV$1:$AV$10,[1]Data1!$AV$11:$AV$83</definedName>
    <definedName name="A125184410V">[1]Data1!$X$1:$X$10,[1]Data1!$X$11:$X$83</definedName>
    <definedName name="A125184414C">[1]Data1!$AJ$1:$AJ$10,[1]Data1!$AJ$11:$AJ$83</definedName>
    <definedName name="A125184418L">[1]Data1!$BT$1:$BT$10,[1]Data1!$BT$11:$BT$83</definedName>
    <definedName name="A125184422C">[1]Data1!$F$1:$F$10,[1]Data1!$F$11:$F$83</definedName>
    <definedName name="A125184426L">[1]Data1!$O$1:$O$10,[1]Data1!$O$11:$O$83</definedName>
    <definedName name="A125184430C">[1]Data1!$R$1:$R$10,[1]Data1!$R$11:$R$83</definedName>
    <definedName name="A125184434L">[1]Data1!$AS$1:$AS$10,[1]Data1!$AS$11:$AS$83</definedName>
    <definedName name="A125184438W">[1]Data1!$AY$1:$AY$10,[1]Data1!$AY$11:$AY$83</definedName>
    <definedName name="A125184442L">[1]Data1!$BB$1:$BB$10,[1]Data1!$BB$11:$BB$83</definedName>
    <definedName name="A125184446W">[1]Data1!$BW$1:$BW$10,[1]Data1!$BW$11:$BW$83</definedName>
    <definedName name="A125184450L">[1]Data1!$U$1:$U$10,[1]Data1!$U$11:$U$83</definedName>
    <definedName name="A125184454W">[1]Data1!$AD$1:$AD$10,[1]Data1!$AD$11:$AD$83</definedName>
    <definedName name="A125184458F">[1]Data1!$C$1:$C$10,[1]Data1!$C$11:$C$83</definedName>
    <definedName name="A125184462W">[1]Data1!$I$1:$I$10,[1]Data1!$I$11:$I$83</definedName>
    <definedName name="A125184466F">[1]Data1!$L$1:$L$10,[1]Data1!$L$11:$L$83</definedName>
    <definedName name="A125184470W">[1]Data1!$AA$1:$AA$10,[1]Data1!$AA$11:$AA$83</definedName>
    <definedName name="A125184474F">[1]Data1!$BK$1:$BK$10,[1]Data1!$BK$11:$BK$83</definedName>
    <definedName name="A125184478R">[1]Data1!$BN$1:$BN$10,[1]Data1!$BN$11:$BN$83</definedName>
    <definedName name="A125184482F">[1]Data1!$AG$1:$AG$10,[1]Data1!$AG$11:$AG$83</definedName>
    <definedName name="A125184486R">[1]Data1!$BE$1:$BE$10,[1]Data1!$BE$11:$BE$83</definedName>
    <definedName name="A125184490F">[1]Data1!$BZ$1:$BZ$10,[1]Data1!$BZ$11:$BZ$83</definedName>
    <definedName name="A125184494R">[1]Data5!$BA$1:$BA$10,[1]Data5!$BA$11:$BA$83</definedName>
    <definedName name="A125184498X">[1]Data5!$BV$1:$BV$10,[1]Data5!$BV$11:$BV$83</definedName>
    <definedName name="A125184502C">[1]Data5!$CE$1:$CE$10,[1]Data5!$CE$11:$CE$83</definedName>
    <definedName name="A125184506L">[1]Data5!$BD$1:$BD$10,[1]Data5!$BD$11:$BD$83</definedName>
    <definedName name="A125184510C">[1]Data5!$BJ$1:$BJ$10,[1]Data5!$BJ$11:$BJ$83</definedName>
    <definedName name="A125184514L">[1]Data5!$AL$1:$AL$10,[1]Data5!$AL$11:$AL$83</definedName>
    <definedName name="A125184518W">[1]Data5!$AX$1:$AX$10,[1]Data5!$AX$11:$AX$83</definedName>
    <definedName name="A125184522L">[1]Data5!$CH$1:$CH$10,[1]Data5!$CH$11:$CH$83</definedName>
    <definedName name="A125184526W">[1]Data5!$T$1:$T$10,[1]Data5!$T$11:$T$83</definedName>
    <definedName name="A125184530L">[1]Data5!$AC$1:$AC$10,[1]Data5!$AC$11:$AC$83</definedName>
    <definedName name="A125184534W">[1]Data5!$AF$1:$AF$10,[1]Data5!$AF$11:$AF$83</definedName>
    <definedName name="A125184538F">[1]Data5!$BG$1:$BG$10,[1]Data5!$BG$11:$BG$83</definedName>
    <definedName name="A125184542W">[1]Data5!$BM$1:$BM$10,[1]Data5!$BM$11:$BM$83</definedName>
    <definedName name="A125184546F">[1]Data5!$BP$1:$BP$10,[1]Data5!$BP$11:$BP$83</definedName>
    <definedName name="A125184550W">[1]Data5!$CK$1:$CK$10,[1]Data5!$CK$11:$CK$83</definedName>
    <definedName name="A125184554F">[1]Data5!$AI$1:$AI$10,[1]Data5!$AI$11:$AI$83</definedName>
    <definedName name="A125184558R">[1]Data5!$AR$1:$AR$10,[1]Data5!$AR$11:$AR$83</definedName>
    <definedName name="A125184562F">[1]Data5!$Q$1:$Q$10,[1]Data5!$Q$11:$Q$83</definedName>
    <definedName name="A125184566R">[1]Data5!$W$1:$W$10,[1]Data5!$W$11:$W$83</definedName>
    <definedName name="A125184570F">[1]Data5!$Z$1:$Z$10,[1]Data5!$Z$11:$Z$83</definedName>
    <definedName name="A125184574R">[1]Data5!$AO$1:$AO$10,[1]Data5!$AO$11:$AO$83</definedName>
    <definedName name="A125184578X">[1]Data5!$BY$1:$BY$10,[1]Data5!$BY$11:$BY$83</definedName>
    <definedName name="A125184582R">[1]Data5!$CB$1:$CB$10,[1]Data5!$CB$11:$CB$83</definedName>
    <definedName name="A125184586X">[1]Data5!$AU$1:$AU$10,[1]Data5!$AU$11:$AU$83</definedName>
    <definedName name="A125184590R">[1]Data5!$BS$1:$BS$10,[1]Data5!$BS$11:$BS$83</definedName>
    <definedName name="A125184594X">[1]Data5!$CN$1:$CN$10,[1]Data5!$CN$11:$CN$83</definedName>
    <definedName name="A125184598J">[1]Data3!$CG$1:$CG$10,[1]Data3!$CG$11:$CG$83</definedName>
    <definedName name="A125184602L">[1]Data3!$DB$1:$DB$10,[1]Data3!$DB$11:$DB$83</definedName>
    <definedName name="A125184606W">[1]Data3!$DK$1:$DK$10,[1]Data3!$DK$11:$DK$83</definedName>
    <definedName name="A125184610L">[1]Data3!$CJ$1:$CJ$10,[1]Data3!$CJ$11:$CJ$83</definedName>
    <definedName name="A125184614W">[1]Data3!$CP$1:$CP$10,[1]Data3!$CP$11:$CP$83</definedName>
    <definedName name="A125184618F">[1]Data3!$BR$1:$BR$10,[1]Data3!$BR$11:$BR$83</definedName>
    <definedName name="A125184622W">[1]Data3!$CD$1:$CD$10,[1]Data3!$CD$11:$CD$83</definedName>
    <definedName name="A125184626F">[1]Data3!$DN$1:$DN$10,[1]Data3!$DN$11:$DN$83</definedName>
    <definedName name="A125184630W">[1]Data3!$AZ$1:$AZ$10,[1]Data3!$AZ$11:$AZ$83</definedName>
    <definedName name="A125184634F">[1]Data3!$BI$1:$BI$10,[1]Data3!$BI$11:$BI$83</definedName>
    <definedName name="A125184638R">[1]Data3!$BL$1:$BL$10,[1]Data3!$BL$11:$BL$83</definedName>
    <definedName name="A125184642F">[1]Data3!$CM$1:$CM$10,[1]Data3!$CM$11:$CM$83</definedName>
    <definedName name="A125184646R">[1]Data3!$CS$1:$CS$10,[1]Data3!$CS$11:$CS$83</definedName>
    <definedName name="A125184650F">[1]Data3!$CV$1:$CV$10,[1]Data3!$CV$11:$CV$83</definedName>
    <definedName name="A125184654R">[1]Data3!$DQ$1:$DQ$10,[1]Data3!$DQ$11:$DQ$83</definedName>
    <definedName name="A125184658X">[1]Data3!$BO$1:$BO$10,[1]Data3!$BO$11:$BO$83</definedName>
    <definedName name="A125184662R">[1]Data3!$BX$1:$BX$10,[1]Data3!$BX$11:$BX$83</definedName>
    <definedName name="A125184666X">[1]Data3!$AW$1:$AW$10,[1]Data3!$AW$11:$AW$83</definedName>
    <definedName name="A125184670R">[1]Data3!$BC$1:$BC$10,[1]Data3!$BC$11:$BC$83</definedName>
    <definedName name="A125184674X">[1]Data3!$BF$1:$BF$10,[1]Data3!$BF$11:$BF$83</definedName>
    <definedName name="A125184678J">[1]Data3!$BU$1:$BU$10,[1]Data3!$BU$11:$BU$83</definedName>
    <definedName name="A125184682X">[1]Data3!$DE$1:$DE$10,[1]Data3!$DE$11:$DE$83</definedName>
    <definedName name="A125184686J">[1]Data3!$DH$1:$DH$10,[1]Data3!$DH$11:$DH$83</definedName>
    <definedName name="A125184690X">[1]Data3!$CA$1:$CA$10,[1]Data3!$CA$11:$CA$83</definedName>
    <definedName name="A125184694J">[1]Data3!$CY$1:$CY$10,[1]Data3!$CY$11:$CY$83</definedName>
    <definedName name="A125184698T">[1]Data3!$DT$1:$DT$10,[1]Data3!$DT$11:$DT$83</definedName>
    <definedName name="A125184702W">[1]Data4!$BQ$1:$BQ$10,[1]Data4!$BQ$11:$BQ$83</definedName>
    <definedName name="A125184706F">[1]Data4!$CL$1:$CL$10,[1]Data4!$CL$11:$CL$83</definedName>
    <definedName name="A125184710W">[1]Data4!$CU$1:$CU$10,[1]Data4!$CU$11:$CU$83</definedName>
    <definedName name="A125184714F">[1]Data4!$BT$1:$BT$10,[1]Data4!$BT$11:$BT$83</definedName>
    <definedName name="A125184718R">[1]Data4!$BZ$1:$BZ$10,[1]Data4!$BZ$11:$BZ$83</definedName>
    <definedName name="A125184722F">[1]Data4!$BB$1:$BB$10,[1]Data4!$BB$11:$BB$83</definedName>
    <definedName name="A125184726R">[1]Data4!$BN$1:$BN$10,[1]Data4!$BN$11:$BN$83</definedName>
    <definedName name="A125184730F">[1]Data4!$CX$1:$CX$10,[1]Data4!$CX$11:$CX$83</definedName>
    <definedName name="A125184734R">[1]Data4!$AJ$1:$AJ$10,[1]Data4!$AJ$11:$AJ$83</definedName>
    <definedName name="A125184738X">[1]Data4!$AS$1:$AS$10,[1]Data4!$AS$11:$AS$83</definedName>
    <definedName name="A125184742R">[1]Data4!$AV$1:$AV$10,[1]Data4!$AV$11:$AV$83</definedName>
    <definedName name="A125184746X">[1]Data4!$BW$1:$BW$10,[1]Data4!$BW$11:$BW$83</definedName>
    <definedName name="A125184750R">[1]Data4!$CC$1:$CC$10,[1]Data4!$CC$11:$CC$83</definedName>
    <definedName name="A125184754X">[1]Data4!$CF$1:$CF$10,[1]Data4!$CF$11:$CF$83</definedName>
    <definedName name="A125184758J">[1]Data4!$DA$1:$DA$10,[1]Data4!$DA$11:$DA$83</definedName>
    <definedName name="A125184762X">[1]Data4!$AY$1:$AY$10,[1]Data4!$AY$11:$AY$83</definedName>
    <definedName name="A125184766J">[1]Data4!$BH$1:$BH$10,[1]Data4!$BH$11:$BH$83</definedName>
    <definedName name="A125184770X">[1]Data4!$AG$1:$AG$10,[1]Data4!$AG$11:$AG$83</definedName>
    <definedName name="A125184774J">[1]Data4!$AM$1:$AM$10,[1]Data4!$AM$11:$AM$83</definedName>
    <definedName name="A125184778T">[1]Data4!$AP$1:$AP$10,[1]Data4!$AP$11:$AP$83</definedName>
    <definedName name="A125184782J">[1]Data4!$BE$1:$BE$10,[1]Data4!$BE$11:$BE$83</definedName>
    <definedName name="A125184786T">[1]Data4!$CO$1:$CO$10,[1]Data4!$CO$11:$CO$83</definedName>
    <definedName name="A125184790J">[1]Data4!$CR$1:$CR$10,[1]Data4!$CR$11:$CR$83</definedName>
    <definedName name="A125184794T">[1]Data4!$BK$1:$BK$10,[1]Data4!$BK$11:$BK$83</definedName>
    <definedName name="A125184798A">[1]Data4!$CI$1:$CI$10,[1]Data4!$CI$11:$CI$83</definedName>
    <definedName name="A125184802F">[1]Data4!$DD$1:$DD$10,[1]Data4!$DD$11:$DD$83</definedName>
    <definedName name="A125184806R">[1]Data4!$EQ$1:$EQ$10,[1]Data4!$EQ$11:$EQ$83</definedName>
    <definedName name="A125184810F">[1]Data4!$FL$1:$FL$10,[1]Data4!$FL$11:$FL$83</definedName>
    <definedName name="A125184814R">[1]Data4!$FU$1:$FU$10,[1]Data4!$FU$11:$FU$83</definedName>
    <definedName name="A125184818X">[1]Data4!$ET$1:$ET$10,[1]Data4!$ET$11:$ET$83</definedName>
    <definedName name="A125184822R">[1]Data4!$EZ$1:$EZ$10,[1]Data4!$EZ$11:$EZ$83</definedName>
    <definedName name="A125184826X">[1]Data4!$EB$1:$EB$10,[1]Data4!$EB$11:$EB$83</definedName>
    <definedName name="A125184830R">[1]Data4!$EN$1:$EN$10,[1]Data4!$EN$11:$EN$83</definedName>
    <definedName name="A125184834X">[1]Data4!$FX$1:$FX$10,[1]Data4!$FX$11:$FX$83</definedName>
    <definedName name="A125184838J">[1]Data4!$DJ$1:$DJ$10,[1]Data4!$DJ$11:$DJ$83</definedName>
    <definedName name="A125184842X">[1]Data4!$DS$1:$DS$10,[1]Data4!$DS$11:$DS$83</definedName>
    <definedName name="A125184846J">[1]Data4!$DV$1:$DV$10,[1]Data4!$DV$11:$DV$83</definedName>
    <definedName name="A125184850X">[1]Data4!$EW$1:$EW$10,[1]Data4!$EW$11:$EW$83</definedName>
    <definedName name="A125184854J">[1]Data4!$FC$1:$FC$10,[1]Data4!$FC$11:$FC$83</definedName>
    <definedName name="A125184858T">[1]Data4!$FF$1:$FF$10,[1]Data4!$FF$11:$FF$83</definedName>
    <definedName name="A125184862J">[1]Data4!$GA$1:$GA$10,[1]Data4!$GA$11:$GA$83</definedName>
    <definedName name="A125184866T">[1]Data4!$DY$1:$DY$10,[1]Data4!$DY$11:$DY$83</definedName>
    <definedName name="A125184870J">[1]Data4!$EH$1:$EH$10,[1]Data4!$EH$11:$EH$83</definedName>
    <definedName name="A125184874T">[1]Data4!$DG$1:$DG$10,[1]Data4!$DG$11:$DG$83</definedName>
    <definedName name="A125184878A">[1]Data4!$DM$1:$DM$10,[1]Data4!$DM$11:$DM$83</definedName>
    <definedName name="A125184882T">[1]Data4!$DP$1:$DP$10,[1]Data4!$DP$11:$DP$83</definedName>
    <definedName name="A125184886A">[1]Data4!$EE$1:$EE$10,[1]Data4!$EE$11:$EE$83</definedName>
    <definedName name="A125184890T">[1]Data4!$FO$1:$FO$10,[1]Data4!$FO$11:$FO$83</definedName>
    <definedName name="A125184894A">[1]Data4!$FR$1:$FR$10,[1]Data4!$FR$11:$FR$83</definedName>
    <definedName name="A125184898K">[1]Data4!$EK$1:$EK$10,[1]Data4!$EK$11:$EK$83</definedName>
    <definedName name="A125184902R">[1]Data4!$FI$1:$FI$10,[1]Data4!$FI$11:$FI$83</definedName>
    <definedName name="A125184906X">[1]Data4!$GD$1:$GD$10,[1]Data4!$GD$11:$GD$83</definedName>
    <definedName name="A125184910R">[1]Data4!$HQ$1:$HQ$10,[1]Data4!$HQ$11:$HQ$83</definedName>
    <definedName name="A125184914X">[1]Data4!$IL$1:$IL$10,[1]Data4!$IL$11:$IL$83</definedName>
    <definedName name="A125184918J">[1]Data5!$E$1:$E$10,[1]Data5!$E$11:$E$83</definedName>
    <definedName name="A125184922X">[1]Data4!$HT$1:$HT$10,[1]Data4!$HT$11:$HT$83</definedName>
    <definedName name="A125184926J">[1]Data4!$HZ$1:$HZ$10,[1]Data4!$HZ$11:$HZ$83</definedName>
    <definedName name="A125184930X">[1]Data4!$HB$1:$HB$10,[1]Data4!$HB$11:$HB$83</definedName>
    <definedName name="A125184934J">[1]Data4!$HN$1:$HN$10,[1]Data4!$HN$11:$HN$83</definedName>
    <definedName name="A125184938T">[1]Data5!$H$1:$H$10,[1]Data5!$H$11:$H$83</definedName>
    <definedName name="A125184942J">[1]Data4!$GJ$1:$GJ$10,[1]Data4!$GJ$11:$GJ$83</definedName>
    <definedName name="A125184946T">[1]Data4!$GS$1:$GS$10,[1]Data4!$GS$11:$GS$83</definedName>
    <definedName name="A125184950J">[1]Data4!$GV$1:$GV$10,[1]Data4!$GV$11:$GV$83</definedName>
    <definedName name="A125184954T">[1]Data4!$HW$1:$HW$10,[1]Data4!$HW$11:$HW$83</definedName>
    <definedName name="A125184958A">[1]Data4!$IC$1:$IC$10,[1]Data4!$IC$11:$IC$83</definedName>
    <definedName name="A125184962T">[1]Data4!$IF$1:$IF$10,[1]Data4!$IF$11:$IF$83</definedName>
    <definedName name="A125184966A">[1]Data5!$K$1:$K$10,[1]Data5!$K$11:$K$83</definedName>
    <definedName name="A125184970T">[1]Data4!$GY$1:$GY$10,[1]Data4!$GY$11:$GY$83</definedName>
    <definedName name="A125184974A">[1]Data4!$HH$1:$HH$10,[1]Data4!$HH$11:$HH$83</definedName>
    <definedName name="A125184978K">[1]Data4!$GG$1:$GG$10,[1]Data4!$GG$11:$GG$83</definedName>
    <definedName name="A125184982A">[1]Data4!$GM$1:$GM$10,[1]Data4!$GM$11:$GM$83</definedName>
    <definedName name="A125184986K">[1]Data4!$GP$1:$GP$10,[1]Data4!$GP$11:$GP$83</definedName>
    <definedName name="A125184990A">[1]Data4!$HE$1:$HE$10,[1]Data4!$HE$11:$HE$83</definedName>
    <definedName name="A125184994K">[1]Data4!$IO$1:$IO$10,[1]Data4!$IO$11:$IO$83</definedName>
    <definedName name="A125184998V">[1]Data5!$B$1:$B$10,[1]Data5!$B$11:$B$83</definedName>
    <definedName name="A125185002A">[1]Data4!$HK$1:$HK$10,[1]Data4!$HK$11:$HK$83</definedName>
    <definedName name="A125185006K">[1]Data4!$II$1:$II$10,[1]Data4!$II$11:$II$83</definedName>
    <definedName name="A125185010A">[1]Data5!$N$1:$N$10,[1]Data5!$N$11:$N$83</definedName>
    <definedName name="A125185014K">[1]Data3!$G$1:$G$10,[1]Data3!$G$11:$G$83</definedName>
    <definedName name="A125185018V">[1]Data3!$AB$1:$AB$10,[1]Data3!$AB$11:$AB$83</definedName>
    <definedName name="A125185022K">[1]Data3!$AK$1:$AK$10,[1]Data3!$AK$11:$AK$83</definedName>
    <definedName name="A125185026V">[1]Data3!$J$1:$J$10,[1]Data3!$J$11:$J$83</definedName>
    <definedName name="A125185030K">[1]Data3!$P$1:$P$10,[1]Data3!$P$11:$P$83</definedName>
    <definedName name="A125185034V">[1]Data2!$IH$1:$IH$10,[1]Data2!$IH$11:$IH$83</definedName>
    <definedName name="A125185038C">[1]Data3!$D$1:$D$10,[1]Data3!$D$11:$D$83</definedName>
    <definedName name="A125185042V">[1]Data3!$AN$1:$AN$10,[1]Data3!$AN$11:$AN$83</definedName>
    <definedName name="A125185046C">[1]Data2!$HP$1:$HP$10,[1]Data2!$HP$11:$HP$83</definedName>
    <definedName name="A125185050V">[1]Data2!$HY$1:$HY$10,[1]Data2!$HY$11:$HY$83</definedName>
    <definedName name="A125185054C">[1]Data2!$IB$1:$IB$10,[1]Data2!$IB$11:$IB$83</definedName>
    <definedName name="A125185058L">[1]Data3!$M$1:$M$10,[1]Data3!$M$11:$M$83</definedName>
    <definedName name="A125185062C">[1]Data3!$S$1:$S$10,[1]Data3!$S$11:$S$83</definedName>
    <definedName name="A125185066L">[1]Data3!$V$1:$V$10,[1]Data3!$V$11:$V$83</definedName>
    <definedName name="A125185070C">[1]Data3!$AQ$1:$AQ$10,[1]Data3!$AQ$11:$AQ$83</definedName>
    <definedName name="A125185074L">[1]Data2!$IE$1:$IE$10,[1]Data2!$IE$11:$IE$83</definedName>
    <definedName name="A125185078W">[1]Data2!$IN$1:$IN$10,[1]Data2!$IN$11:$IN$83</definedName>
    <definedName name="A125185082L">[1]Data2!$HM$1:$HM$10,[1]Data2!$HM$11:$HM$83</definedName>
    <definedName name="A125185086W">[1]Data2!$HS$1:$HS$10,[1]Data2!$HS$11:$HS$83</definedName>
    <definedName name="A125185090L">[1]Data2!$HV$1:$HV$10,[1]Data2!$HV$11:$HV$83</definedName>
    <definedName name="A125185094W">[1]Data2!$IK$1:$IK$10,[1]Data2!$IK$11:$IK$83</definedName>
    <definedName name="A125185098F">[1]Data3!$AE$1:$AE$10,[1]Data3!$AE$11:$AE$83</definedName>
    <definedName name="A125185102K">[1]Data3!$AH$1:$AH$10,[1]Data3!$AH$11:$AH$83</definedName>
    <definedName name="A125185106V">[1]Data2!$IQ$1:$IQ$10,[1]Data2!$IQ$11:$IQ$83</definedName>
    <definedName name="A125185110K">[1]Data3!$Y$1:$Y$10,[1]Data3!$Y$11:$Y$83</definedName>
    <definedName name="A125185114V">[1]Data3!$AT$1:$AT$10,[1]Data3!$AT$11:$AT$83</definedName>
    <definedName name="A125185118C">[1]Data3!$FG$1:$FG$10,[1]Data3!$FG$11:$FG$83</definedName>
    <definedName name="A125185122V">[1]Data3!$GB$1:$GB$10,[1]Data3!$GB$11:$GB$83</definedName>
    <definedName name="A125185126C">[1]Data3!$GK$1:$GK$10,[1]Data3!$GK$11:$GK$83</definedName>
    <definedName name="A125185130V">[1]Data3!$FJ$1:$FJ$10,[1]Data3!$FJ$11:$FJ$83</definedName>
    <definedName name="A125185134C">[1]Data3!$FP$1:$FP$10,[1]Data3!$FP$11:$FP$83</definedName>
    <definedName name="A125185138L">[1]Data3!$ER$1:$ER$10,[1]Data3!$ER$11:$ER$83</definedName>
    <definedName name="A125185142C">[1]Data3!$FD$1:$FD$10,[1]Data3!$FD$11:$FD$83</definedName>
    <definedName name="A125185146L">[1]Data3!$GN$1:$GN$10,[1]Data3!$GN$11:$GN$83</definedName>
    <definedName name="A125185150C">[1]Data3!$DZ$1:$DZ$10,[1]Data3!$DZ$11:$DZ$83</definedName>
    <definedName name="A125185154L">[1]Data3!$EI$1:$EI$10,[1]Data3!$EI$11:$EI$83</definedName>
    <definedName name="A125185158W">[1]Data3!$EL$1:$EL$10,[1]Data3!$EL$11:$EL$83</definedName>
    <definedName name="A125185162L">[1]Data3!$FM$1:$FM$10,[1]Data3!$FM$11:$FM$83</definedName>
    <definedName name="A125185166W">[1]Data3!$FS$1:$FS$10,[1]Data3!$FS$11:$FS$83</definedName>
    <definedName name="A125185170L">[1]Data3!$FV$1:$FV$10,[1]Data3!$FV$11:$FV$83</definedName>
    <definedName name="A125185174W">[1]Data3!$GQ$1:$GQ$10,[1]Data3!$GQ$11:$GQ$83</definedName>
    <definedName name="A125185178F">[1]Data3!$EO$1:$EO$10,[1]Data3!$EO$11:$EO$83</definedName>
    <definedName name="A125185182W">[1]Data3!$EX$1:$EX$10,[1]Data3!$EX$11:$EX$83</definedName>
    <definedName name="A125185186F">[1]Data3!$DW$1:$DW$10,[1]Data3!$DW$11:$DW$83</definedName>
    <definedName name="A125185190W">[1]Data3!$EC$1:$EC$10,[1]Data3!$EC$11:$EC$83</definedName>
    <definedName name="A125185194F">[1]Data3!$EF$1:$EF$10,[1]Data3!$EF$11:$EF$83</definedName>
    <definedName name="A125185198R">[1]Data3!$EU$1:$EU$10,[1]Data3!$EU$11:$EU$83</definedName>
    <definedName name="A125185202V">[1]Data3!$GE$1:$GE$10,[1]Data3!$GE$11:$GE$83</definedName>
    <definedName name="A125185206C">[1]Data3!$GH$1:$GH$10,[1]Data3!$GH$11:$GH$83</definedName>
    <definedName name="A125185210V">[1]Data3!$FA$1:$FA$10,[1]Data3!$FA$11:$FA$83</definedName>
    <definedName name="A125185214C">[1]Data3!$FY$1:$FY$10,[1]Data3!$FY$11:$FY$83</definedName>
    <definedName name="A125185218L">[1]Data3!$GT$1:$GT$10,[1]Data3!$GT$11:$GT$83</definedName>
    <definedName name="A125185222C">[1]Data3!$IG$1:$IG$10,[1]Data3!$IG$11:$IG$83</definedName>
    <definedName name="A125185226L">[1]Data4!$L$1:$L$10,[1]Data4!$L$11:$L$83</definedName>
    <definedName name="A125185230C">[1]Data4!$U$1:$U$10,[1]Data4!$U$11:$U$83</definedName>
    <definedName name="A125185234L">[1]Data3!$IJ$1:$IJ$10,[1]Data3!$IJ$11:$IJ$83</definedName>
    <definedName name="A125185238W">[1]Data3!$IP$1:$IP$10,[1]Data3!$IP$11:$IP$83</definedName>
    <definedName name="A125185242L">[1]Data3!$HR$1:$HR$10,[1]Data3!$HR$11:$HR$83</definedName>
    <definedName name="A125185246W">[1]Data3!$ID$1:$ID$10,[1]Data3!$ID$11:$ID$83</definedName>
    <definedName name="A125185250L">[1]Data4!$X$1:$X$10,[1]Data4!$X$11:$X$83</definedName>
    <definedName name="A125185254W">[1]Data3!$GZ$1:$GZ$10,[1]Data3!$GZ$11:$GZ$83</definedName>
    <definedName name="A125185258F">[1]Data3!$HI$1:$HI$10,[1]Data3!$HI$11:$HI$83</definedName>
    <definedName name="A125185262W">[1]Data3!$HL$1:$HL$10,[1]Data3!$HL$11:$HL$83</definedName>
    <definedName name="A125185266F">[1]Data3!$IM$1:$IM$10,[1]Data3!$IM$11:$IM$83</definedName>
    <definedName name="A125185270W">[1]Data4!$C$1:$C$10,[1]Data4!$C$11:$C$83</definedName>
    <definedName name="A125185274F">[1]Data4!$F$1:$F$10,[1]Data4!$F$11:$F$83</definedName>
    <definedName name="A125185278R">[1]Data4!$AA$1:$AA$10,[1]Data4!$AA$11:$AA$83</definedName>
    <definedName name="A125185282F">[1]Data3!$HO$1:$HO$10,[1]Data3!$HO$11:$HO$83</definedName>
    <definedName name="A125185286R">[1]Data3!$HX$1:$HX$10,[1]Data3!$HX$11:$HX$83</definedName>
    <definedName name="A125185290F">[1]Data3!$GW$1:$GW$10,[1]Data3!$GW$11:$GW$83</definedName>
    <definedName name="A125185294R">[1]Data3!$HC$1:$HC$10,[1]Data3!$HC$11:$HC$83</definedName>
    <definedName name="A125185298X">[1]Data3!$HF$1:$HF$10,[1]Data3!$HF$11:$HF$83</definedName>
    <definedName name="A125185302C">[1]Data3!$HU$1:$HU$10,[1]Data3!$HU$11:$HU$83</definedName>
    <definedName name="A125185306L">[1]Data4!$O$1:$O$10,[1]Data4!$O$11:$O$83</definedName>
    <definedName name="A125185310C">[1]Data4!$R$1:$R$10,[1]Data4!$R$11:$R$83</definedName>
    <definedName name="A125185314L">[1]Data3!$IA$1:$IA$10,[1]Data3!$IA$11:$IA$83</definedName>
    <definedName name="A125185318W">[1]Data4!$I$1:$I$10,[1]Data4!$I$11:$I$83</definedName>
    <definedName name="A125185322L">[1]Data4!$AD$1:$AD$10,[1]Data4!$AD$11:$AD$83</definedName>
    <definedName name="A125185326W">[1]Data1!$GM$1:$GM$10,[1]Data1!$GM$11:$GM$83</definedName>
    <definedName name="A125185330L">[1]Data1!$HH$1:$HH$10,[1]Data1!$HH$11:$HH$83</definedName>
    <definedName name="A125185334W">[1]Data1!$HQ$1:$HQ$10,[1]Data1!$HQ$11:$HQ$83</definedName>
    <definedName name="A125185338F">[1]Data1!$GP$1:$GP$10,[1]Data1!$GP$11:$GP$83</definedName>
    <definedName name="A125185342W">[1]Data1!$GV$1:$GV$10,[1]Data1!$GV$11:$GV$83</definedName>
    <definedName name="A125185346F">[1]Data1!$FX$1:$FX$10,[1]Data1!$FX$11:$FX$83</definedName>
    <definedName name="A125185350W">[1]Data1!$GJ$1:$GJ$10,[1]Data1!$GJ$11:$GJ$83</definedName>
    <definedName name="A125185354F">[1]Data1!$HT$1:$HT$10,[1]Data1!$HT$11:$HT$83</definedName>
    <definedName name="A125185358R">[1]Data1!$FF$1:$FF$10,[1]Data1!$FF$11:$FF$83</definedName>
    <definedName name="A125185362F">[1]Data1!$FO$1:$FO$10,[1]Data1!$FO$11:$FO$83</definedName>
    <definedName name="A125185366R">[1]Data1!$FR$1:$FR$10,[1]Data1!$FR$11:$FR$83</definedName>
    <definedName name="A125185370F">[1]Data1!$GS$1:$GS$10,[1]Data1!$GS$11:$GS$83</definedName>
    <definedName name="A125185374R">[1]Data1!$GY$1:$GY$10,[1]Data1!$GY$11:$GY$83</definedName>
    <definedName name="A125185378X">[1]Data1!$HB$1:$HB$10,[1]Data1!$HB$11:$HB$83</definedName>
    <definedName name="A125185382R">[1]Data1!$HW$1:$HW$10,[1]Data1!$HW$11:$HW$83</definedName>
    <definedName name="A125185386X">[1]Data1!$FU$1:$FU$10,[1]Data1!$FU$11:$FU$83</definedName>
    <definedName name="A125185390R">[1]Data1!$GD$1:$GD$10,[1]Data1!$GD$11:$GD$83</definedName>
    <definedName name="A125185394X">[1]Data1!$FC$1:$FC$10,[1]Data1!$FC$11:$FC$83</definedName>
    <definedName name="A125185398J">[1]Data1!$FI$1:$FI$10,[1]Data1!$FI$11:$FI$83</definedName>
    <definedName name="A125185402L">[1]Data1!$FL$1:$FL$10,[1]Data1!$FL$11:$FL$83</definedName>
    <definedName name="A125185406W">[1]Data1!$GA$1:$GA$10,[1]Data1!$GA$11:$GA$83</definedName>
    <definedName name="A125185410L">[1]Data1!$HK$1:$HK$10,[1]Data1!$HK$11:$HK$83</definedName>
    <definedName name="A125185414W">[1]Data1!$HN$1:$HN$10,[1]Data1!$HN$11:$HN$83</definedName>
    <definedName name="A125185418F">[1]Data1!$GG$1:$GG$10,[1]Data1!$GG$11:$GG$83</definedName>
    <definedName name="A125185422W">[1]Data1!$HE$1:$HE$10,[1]Data1!$HE$11:$HE$83</definedName>
    <definedName name="A125185426F">[1]Data1!$HZ$1:$HZ$10,[1]Data1!$HZ$11:$HZ$83</definedName>
    <definedName name="A125186262R">[1]Data2!$FW$1:$FW$10,[1]Data2!$FW$11:$FW$83</definedName>
    <definedName name="A125186266X">[1]Data2!$GR$1:$GR$10,[1]Data2!$GR$11:$GR$83</definedName>
    <definedName name="A125186270R">[1]Data2!$HA$1:$HA$10,[1]Data2!$HA$11:$HA$83</definedName>
    <definedName name="A125186274X">[1]Data2!$FZ$1:$FZ$10,[1]Data2!$FZ$11:$FZ$83</definedName>
    <definedName name="A125186278J">[1]Data2!$GF$1:$GF$10,[1]Data2!$GF$11:$GF$83</definedName>
    <definedName name="A125186282X">[1]Data2!$FH$1:$FH$10,[1]Data2!$FH$11:$FH$83</definedName>
    <definedName name="A125186286J">[1]Data2!$FT$1:$FT$10,[1]Data2!$FT$11:$FT$83</definedName>
    <definedName name="A125186290X">[1]Data2!$HD$1:$HD$10,[1]Data2!$HD$11:$HD$83</definedName>
    <definedName name="A125186294J">[1]Data2!$EP$1:$EP$10,[1]Data2!$EP$11:$EP$83</definedName>
    <definedName name="A125186298T">[1]Data2!$EY$1:$EY$10,[1]Data2!$EY$11:$EY$83</definedName>
    <definedName name="A125186302W">[1]Data2!$FB$1:$FB$10,[1]Data2!$FB$11:$FB$83</definedName>
    <definedName name="A125186306F">[1]Data2!$GC$1:$GC$10,[1]Data2!$GC$11:$GC$83</definedName>
    <definedName name="A125186310W">[1]Data2!$GI$1:$GI$10,[1]Data2!$GI$11:$GI$83</definedName>
    <definedName name="A125186314F">[1]Data2!$GL$1:$GL$10,[1]Data2!$GL$11:$GL$83</definedName>
    <definedName name="A125186318R">[1]Data2!$HG$1:$HG$10,[1]Data2!$HG$11:$HG$83</definedName>
    <definedName name="A125186322F">[1]Data2!$FE$1:$FE$10,[1]Data2!$FE$11:$FE$83</definedName>
    <definedName name="A125186326R">[1]Data2!$FN$1:$FN$10,[1]Data2!$FN$11:$FN$83</definedName>
    <definedName name="A125186330F">[1]Data2!$EM$1:$EM$10,[1]Data2!$EM$11:$EM$83</definedName>
    <definedName name="A125186334R">[1]Data2!$ES$1:$ES$10,[1]Data2!$ES$11:$ES$83</definedName>
    <definedName name="A125186338X">[1]Data2!$EV$1:$EV$10,[1]Data2!$EV$11:$EV$83</definedName>
    <definedName name="A125186342R">[1]Data2!$FK$1:$FK$10,[1]Data2!$FK$11:$FK$83</definedName>
    <definedName name="A125186346X">[1]Data2!$GU$1:$GU$10,[1]Data2!$GU$11:$GU$83</definedName>
    <definedName name="A125186350R">[1]Data2!$GX$1:$GX$10,[1]Data2!$GX$11:$GX$83</definedName>
    <definedName name="A125186354X">[1]Data2!$FQ$1:$FQ$10,[1]Data2!$FQ$11:$FQ$83</definedName>
    <definedName name="A125186358J">[1]Data2!$GO$1:$GO$10,[1]Data2!$GO$11:$GO$83</definedName>
    <definedName name="A125186362X">[1]Data2!$HJ$1:$HJ$10,[1]Data2!$HJ$11:$HJ$83</definedName>
    <definedName name="A125187198A">[1]Data1!$DM$1:$DM$10,[1]Data1!$DM$11:$DM$83</definedName>
    <definedName name="A125187202F">[1]Data1!$EH$1:$EH$10,[1]Data1!$EH$11:$EH$83</definedName>
    <definedName name="A125187206R">[1]Data1!$EQ$1:$EQ$10,[1]Data1!$EQ$11:$EQ$83</definedName>
    <definedName name="A125187210F">[1]Data1!$DP$1:$DP$10,[1]Data1!$DP$11:$DP$83</definedName>
    <definedName name="A125187214R">[1]Data1!$DV$1:$DV$10,[1]Data1!$DV$11:$DV$83</definedName>
    <definedName name="A125187218X">[1]Data1!$CX$1:$CX$10,[1]Data1!$CX$11:$CX$83</definedName>
    <definedName name="A125187222R">[1]Data1!$DJ$1:$DJ$10,[1]Data1!$DJ$11:$DJ$83</definedName>
    <definedName name="A125187226X">[1]Data1!$ET$1:$ET$10,[1]Data1!$ET$11:$ET$83</definedName>
    <definedName name="A125187230R">[1]Data1!$CF$1:$CF$10,[1]Data1!$CF$11:$CF$83</definedName>
    <definedName name="A125187234X">[1]Data1!$CO$1:$CO$10,[1]Data1!$CO$11:$CO$83</definedName>
    <definedName name="A125187238J">[1]Data1!$CR$1:$CR$10,[1]Data1!$CR$11:$CR$83</definedName>
    <definedName name="A125187242X">[1]Data1!$DS$1:$DS$10,[1]Data1!$DS$11:$DS$83</definedName>
    <definedName name="A125187246J">[1]Data1!$DY$1:$DY$10,[1]Data1!$DY$11:$DY$83</definedName>
    <definedName name="A125187250X">[1]Data1!$EB$1:$EB$10,[1]Data1!$EB$11:$EB$83</definedName>
    <definedName name="A125187254J">[1]Data1!$EW$1:$EW$10,[1]Data1!$EW$11:$EW$83</definedName>
    <definedName name="A125187258T">[1]Data1!$CU$1:$CU$10,[1]Data1!$CU$11:$CU$83</definedName>
    <definedName name="A125187262J">[1]Data1!$DD$1:$DD$10,[1]Data1!$DD$11:$DD$83</definedName>
    <definedName name="A125187266T">[1]Data1!$CC$1:$CC$10,[1]Data1!$CC$11:$CC$83</definedName>
    <definedName name="A125187270J">[1]Data1!$CI$1:$CI$10,[1]Data1!$CI$11:$CI$83</definedName>
    <definedName name="A125187274T">[1]Data1!$CL$1:$CL$10,[1]Data1!$CL$11:$CL$83</definedName>
    <definedName name="A125187278A">[1]Data1!$DA$1:$DA$10,[1]Data1!$DA$11:$DA$83</definedName>
    <definedName name="A125187282T">[1]Data1!$EK$1:$EK$10,[1]Data1!$EK$11:$EK$83</definedName>
    <definedName name="A125187286A">[1]Data1!$EN$1:$EN$10,[1]Data1!$EN$11:$EN$83</definedName>
    <definedName name="A125187290T">[1]Data1!$DG$1:$DG$10,[1]Data1!$DG$11:$DG$83</definedName>
    <definedName name="A125187294A">[1]Data1!$EE$1:$EE$10,[1]Data1!$EE$11:$EE$83</definedName>
    <definedName name="A125187298K">[1]Data1!$EZ$1:$EZ$10,[1]Data1!$EZ$11:$EZ$83</definedName>
    <definedName name="A125188134J">[1]Data2!$W$1:$W$10,[1]Data2!$W$11:$W$83</definedName>
    <definedName name="A125188138T">[1]Data2!$AR$1:$AR$10,[1]Data2!$AR$11:$AR$83</definedName>
    <definedName name="A125188142J">[1]Data2!$BA$1:$BA$10,[1]Data2!$BA$11:$BA$83</definedName>
    <definedName name="A125188146T">[1]Data2!$Z$1:$Z$10,[1]Data2!$Z$11:$Z$83</definedName>
    <definedName name="A125188150J">[1]Data2!$AF$1:$AF$10,[1]Data2!$AF$11:$AF$83</definedName>
    <definedName name="A125188154T">[1]Data2!$H$1:$H$10,[1]Data2!$H$11:$H$83</definedName>
    <definedName name="A125188158A">[1]Data2!$T$1:$T$10,[1]Data2!$T$11:$T$83</definedName>
    <definedName name="A125188162T">[1]Data2!$BD$1:$BD$10,[1]Data2!$BD$11:$BD$83</definedName>
    <definedName name="A125188166A">[1]Data1!$IF$1:$IF$10,[1]Data1!$IF$11:$IF$83</definedName>
    <definedName name="A125188170T">[1]Data1!$IO$1:$IO$10,[1]Data1!$IO$11:$IO$83</definedName>
    <definedName name="A125188174A">[1]Data2!$B$1:$B$10,[1]Data2!$B$11:$B$83</definedName>
    <definedName name="A125188178K">[1]Data2!$AC$1:$AC$10,[1]Data2!$AC$11:$AC$83</definedName>
    <definedName name="A125188182A">[1]Data2!$AI$1:$AI$10,[1]Data2!$AI$11:$AI$83</definedName>
    <definedName name="A125188186K">[1]Data2!$AL$1:$AL$10,[1]Data2!$AL$11:$AL$83</definedName>
    <definedName name="A125188190A">[1]Data2!$BG$1:$BG$10,[1]Data2!$BG$11:$BG$83</definedName>
    <definedName name="A125188194K">[1]Data2!$E$1:$E$10,[1]Data2!$E$11:$E$83</definedName>
    <definedName name="A125188198V">[1]Data2!$N$1:$N$10,[1]Data2!$N$11:$N$83</definedName>
    <definedName name="A125188202X">[1]Data1!$IC$1:$IC$10,[1]Data1!$IC$11:$IC$83</definedName>
    <definedName name="A125188206J">[1]Data1!$II$1:$II$10,[1]Data1!$II$11:$II$83</definedName>
    <definedName name="A125188210X">[1]Data1!$IL$1:$IL$10,[1]Data1!$IL$11:$IL$83</definedName>
    <definedName name="A125188214J">[1]Data2!$K$1:$K$10,[1]Data2!$K$11:$K$83</definedName>
    <definedName name="A125188218T">[1]Data2!$AU$1:$AU$10,[1]Data2!$AU$11:$AU$83</definedName>
    <definedName name="A125188222J">[1]Data2!$AX$1:$AX$10,[1]Data2!$AX$11:$AX$83</definedName>
    <definedName name="A125188226T">[1]Data2!$Q$1:$Q$10,[1]Data2!$Q$11:$Q$83</definedName>
    <definedName name="A125188230J">[1]Data2!$AO$1:$AO$10,[1]Data2!$AO$11:$AO$83</definedName>
    <definedName name="A125188234T">[1]Data2!$BJ$1:$BJ$10,[1]Data2!$BJ$11:$BJ$83</definedName>
    <definedName name="A125189070A">[1]Data2!$CW$1:$CW$10,[1]Data2!$CW$11:$CW$83</definedName>
    <definedName name="A125189074K">[1]Data2!$DR$1:$DR$10,[1]Data2!$DR$11:$DR$83</definedName>
    <definedName name="A125189078V">[1]Data2!$EA$1:$EA$10,[1]Data2!$EA$11:$EA$83</definedName>
    <definedName name="A125189082K">[1]Data2!$CZ$1:$CZ$10,[1]Data2!$CZ$11:$CZ$83</definedName>
    <definedName name="A125189086V">[1]Data2!$DF$1:$DF$10,[1]Data2!$DF$11:$DF$83</definedName>
    <definedName name="A125189090K">[1]Data2!$CH$1:$CH$10,[1]Data2!$CH$11:$CH$83</definedName>
    <definedName name="A125189094V">[1]Data2!$CT$1:$CT$10,[1]Data2!$CT$11:$CT$83</definedName>
    <definedName name="A125189098C">[1]Data2!$ED$1:$ED$10,[1]Data2!$ED$11:$ED$83</definedName>
    <definedName name="A125189102J">[1]Data2!$BP$1:$BP$10,[1]Data2!$BP$11:$BP$83</definedName>
    <definedName name="A125189106T">[1]Data2!$BY$1:$BY$10,[1]Data2!$BY$11:$BY$83</definedName>
    <definedName name="A125189110J">[1]Data2!$CB$1:$CB$10,[1]Data2!$CB$11:$CB$83</definedName>
    <definedName name="A125189114T">[1]Data2!$DC$1:$DC$10,[1]Data2!$DC$11:$DC$83</definedName>
    <definedName name="A125189118A">[1]Data2!$DI$1:$DI$10,[1]Data2!$DI$11:$DI$83</definedName>
    <definedName name="A125189122T">[1]Data2!$DL$1:$DL$10,[1]Data2!$DL$11:$DL$83</definedName>
    <definedName name="A125189126A">[1]Data2!$EG$1:$EG$10,[1]Data2!$EG$11:$EG$83</definedName>
    <definedName name="A125189130T">[1]Data2!$CE$1:$CE$10,[1]Data2!$CE$11:$CE$83</definedName>
    <definedName name="A125189134A">[1]Data2!$CN$1:$CN$10,[1]Data2!$CN$11:$CN$83</definedName>
    <definedName name="A125189138K">[1]Data2!$BM$1:$BM$10,[1]Data2!$BM$11:$BM$83</definedName>
    <definedName name="A125189142A">[1]Data2!$BS$1:$BS$10,[1]Data2!$BS$11:$BS$83</definedName>
    <definedName name="A125189146K">[1]Data2!$BV$1:$BV$10,[1]Data2!$BV$11:$BV$83</definedName>
    <definedName name="A125189150A">[1]Data2!$CK$1:$CK$10,[1]Data2!$CK$11:$CK$83</definedName>
    <definedName name="A125189154K">[1]Data2!$DU$1:$DU$10,[1]Data2!$DU$11:$DU$83</definedName>
    <definedName name="A125189158V">[1]Data2!$DX$1:$DX$10,[1]Data2!$DX$11:$DX$83</definedName>
    <definedName name="A125189162K">[1]Data2!$CQ$1:$CQ$10,[1]Data2!$CQ$11:$CQ$83</definedName>
    <definedName name="A125189166V">[1]Data2!$DO$1:$DO$10,[1]Data2!$DO$11:$DO$83</definedName>
    <definedName name="A125189170K">[1]Data2!$EJ$1:$EJ$10,[1]Data2!$EJ$11:$EJ$83</definedName>
    <definedName name="A126251658C">Data1!$AO$1:$AO$10,Data1!$AO$11:$AO$18</definedName>
    <definedName name="A126251658C_Data">Data1!$AO$11:$AO$18</definedName>
    <definedName name="A126251658C_Latest">Data1!$AO$18</definedName>
    <definedName name="A126251662V">Data1!$BM$1:$BM$10,Data1!$BM$11:$BM$18</definedName>
    <definedName name="A126251662V_Data">Data1!$BM$11:$BM$18</definedName>
    <definedName name="A126251662V_Latest">Data1!$BM$18</definedName>
    <definedName name="A126251666C">Data1!$BA$1:$BA$10,Data1!$BA$11:$BA$18</definedName>
    <definedName name="A126251666C_Data">Data1!$BA$11:$BA$18</definedName>
    <definedName name="A126251666C_Latest">Data1!$BA$18</definedName>
    <definedName name="A126251670V">Data1!$AR$1:$AR$10,Data1!$AR$11:$AR$18</definedName>
    <definedName name="A126251670V_Data">Data1!$AR$11:$AR$18</definedName>
    <definedName name="A126251670V_Latest">Data1!$AR$18</definedName>
    <definedName name="A126251674C">Data1!$AX$1:$AX$10,Data1!$AX$11:$AX$18</definedName>
    <definedName name="A126251674C_Data">Data1!$AX$11:$AX$18</definedName>
    <definedName name="A126251674C_Latest">Data1!$AX$18</definedName>
    <definedName name="A126251678L">Data1!$BS$1:$BS$10,Data1!$BS$11:$BS$18</definedName>
    <definedName name="A126251678L_Data">Data1!$BS$11:$BS$18</definedName>
    <definedName name="A126251678L_Latest">Data1!$BS$18</definedName>
    <definedName name="A126251682C">Data1!$BJ$1:$BJ$10,Data1!$BJ$11:$BJ$18</definedName>
    <definedName name="A126251682C_Data">Data1!$BJ$11:$BJ$18</definedName>
    <definedName name="A126251682C_Latest">Data1!$BJ$18</definedName>
    <definedName name="A126251686L">Data1!$BY$1:$BY$10,Data1!$BY$11:$BY$18</definedName>
    <definedName name="A126251686L_Data">Data1!$BY$11:$BY$18</definedName>
    <definedName name="A126251686L_Latest">Data1!$BY$18</definedName>
    <definedName name="A126251690C">Data1!$CK$1:$CK$10,Data1!$CK$11:$CK$18</definedName>
    <definedName name="A126251690C_Data">Data1!$CK$11:$CK$18</definedName>
    <definedName name="A126251690C_Latest">Data1!$CK$18</definedName>
    <definedName name="A126251694L">Data1!$Z$1:$Z$10,Data1!$Z$11:$Z$18</definedName>
    <definedName name="A126251694L_Data">Data1!$Z$11:$Z$18</definedName>
    <definedName name="A126251694L_Latest">Data1!$Z$18</definedName>
    <definedName name="A126251698W">Data1!$AL$1:$AL$10,Data1!$AL$11:$AL$18</definedName>
    <definedName name="A126251698W_Data">Data1!$AL$11:$AL$18</definedName>
    <definedName name="A126251698W_Latest">Data1!$AL$18</definedName>
    <definedName name="A126251702A">Data1!$BP$1:$BP$10,Data1!$BP$11:$BP$18</definedName>
    <definedName name="A126251702A_Data">Data1!$BP$11:$BP$18</definedName>
    <definedName name="A126251702A_Latest">Data1!$BP$18</definedName>
    <definedName name="A126251706K">Data1!$BV$1:$BV$10,Data1!$BV$11:$BV$18</definedName>
    <definedName name="A126251706K_Data">Data1!$BV$11:$BV$18</definedName>
    <definedName name="A126251706K_Latest">Data1!$BV$18</definedName>
    <definedName name="A126251710A">Data1!$CB$1:$CB$10,Data1!$CB$11:$CB$18</definedName>
    <definedName name="A126251710A_Data">Data1!$CB$11:$CB$18</definedName>
    <definedName name="A126251710A_Latest">Data1!$CB$18</definedName>
    <definedName name="A126251714K">Data1!$CH$1:$CH$10,Data1!$CH$11:$CH$18</definedName>
    <definedName name="A126251714K_Data">Data1!$CH$11:$CH$18</definedName>
    <definedName name="A126251714K_Latest">Data1!$CH$18</definedName>
    <definedName name="A126251718V">Data1!$H$1:$H$10,Data1!$H$11:$H$18</definedName>
    <definedName name="A126251718V_Data">Data1!$H$11:$H$18</definedName>
    <definedName name="A126251718V_Latest">Data1!$H$18</definedName>
    <definedName name="A126251722K">Data1!$Q$1:$Q$10,Data1!$Q$11:$Q$18</definedName>
    <definedName name="A126251722K_Data">Data1!$Q$11:$Q$18</definedName>
    <definedName name="A126251722K_Latest">Data1!$Q$18</definedName>
    <definedName name="A126251726V">Data1!$T$1:$T$10,Data1!$T$11:$T$18</definedName>
    <definedName name="A126251726V_Data">Data1!$T$11:$T$18</definedName>
    <definedName name="A126251726V_Latest">Data1!$T$18</definedName>
    <definedName name="A126251730K">Data1!$AU$1:$AU$10,Data1!$AU$11:$AU$18</definedName>
    <definedName name="A126251730K_Data">Data1!$AU$11:$AU$18</definedName>
    <definedName name="A126251730K_Latest">Data1!$AU$18</definedName>
    <definedName name="A126251734V">Data1!$B$1:$B$10,Data1!$B$11:$B$18</definedName>
    <definedName name="A126251734V_Data">Data1!$B$11:$B$18</definedName>
    <definedName name="A126251734V_Latest">Data1!$B$18</definedName>
    <definedName name="A126251738C">Data1!$CE$1:$CE$10,Data1!$CE$11:$CE$18</definedName>
    <definedName name="A126251738C_Data">Data1!$CE$11:$CE$18</definedName>
    <definedName name="A126251738C_Latest">Data1!$CE$18</definedName>
    <definedName name="A126251742V">Data1!$CQ$1:$CQ$10,Data1!$CQ$11:$CQ$18</definedName>
    <definedName name="A126251742V_Data">Data1!$CQ$11:$CQ$18</definedName>
    <definedName name="A126251742V_Latest">Data1!$CQ$18</definedName>
    <definedName name="A126251746C">Data1!$CT$1:$CT$10,Data1!$CT$11:$CT$18</definedName>
    <definedName name="A126251746C_Data">Data1!$CT$11:$CT$18</definedName>
    <definedName name="A126251746C_Latest">Data1!$CT$18</definedName>
    <definedName name="A126251750V">Data1!$W$1:$W$10,Data1!$W$11:$W$18</definedName>
    <definedName name="A126251750V_Data">Data1!$W$11:$W$18</definedName>
    <definedName name="A126251750V_Latest">Data1!$W$18</definedName>
    <definedName name="A126251754C">Data1!$AF$1:$AF$10,Data1!$AF$11:$AF$18</definedName>
    <definedName name="A126251754C_Data">Data1!$AF$11:$AF$18</definedName>
    <definedName name="A126251754C_Latest">Data1!$AF$18</definedName>
    <definedName name="A126251758L">Data1!$BD$1:$BD$10,Data1!$BD$11:$BD$18</definedName>
    <definedName name="A126251758L_Data">Data1!$BD$11:$BD$18</definedName>
    <definedName name="A126251758L_Latest">Data1!$BD$18</definedName>
    <definedName name="A126251762C">Data1!$BG$1:$BG$10,Data1!$BG$11:$BG$18</definedName>
    <definedName name="A126251762C_Data">Data1!$BG$11:$BG$18</definedName>
    <definedName name="A126251762C_Latest">Data1!$BG$18</definedName>
    <definedName name="A126251766L">Data1!$CN$1:$CN$10,Data1!$CN$11:$CN$18</definedName>
    <definedName name="A126251766L_Data">Data1!$CN$11:$CN$18</definedName>
    <definedName name="A126251766L_Latest">Data1!$CN$18</definedName>
    <definedName name="A126251770C">Data1!$E$1:$E$10,Data1!$E$11:$E$18</definedName>
    <definedName name="A126251770C_Data">Data1!$E$11:$E$18</definedName>
    <definedName name="A126251770C_Latest">Data1!$E$18</definedName>
    <definedName name="A126251774L">Data1!$K$1:$K$10,Data1!$K$11:$K$18</definedName>
    <definedName name="A126251774L_Data">Data1!$K$11:$K$18</definedName>
    <definedName name="A126251774L_Latest">Data1!$K$18</definedName>
    <definedName name="A126251778W">Data1!$N$1:$N$10,Data1!$N$11:$N$18</definedName>
    <definedName name="A126251778W_Data">Data1!$N$11:$N$18</definedName>
    <definedName name="A126251778W_Latest">Data1!$N$18</definedName>
    <definedName name="A126251782L">Data1!$AC$1:$AC$10,Data1!$AC$11:$AC$18</definedName>
    <definedName name="A126251782L_Data">Data1!$AC$11:$AC$18</definedName>
    <definedName name="A126251782L_Latest">Data1!$AC$18</definedName>
    <definedName name="A126251786W">Data1!$AI$1:$AI$10,Data1!$AI$11:$AI$18</definedName>
    <definedName name="A126251786W_Data">Data1!$AI$11:$AI$18</definedName>
    <definedName name="A126251786W_Latest">Data1!$AI$18</definedName>
    <definedName name="A126251790L">Data1!$CW$1:$CW$10,Data1!$CW$11:$CW$18</definedName>
    <definedName name="A126251790L_Data">Data1!$CW$11:$CW$18</definedName>
    <definedName name="A126251790L_Latest">Data1!$CW$18</definedName>
    <definedName name="A126251794W">Data6!$DM$1:$DM$10,Data6!$DM$11:$DM$18</definedName>
    <definedName name="A126251794W_Data">Data6!$DM$11:$DM$18</definedName>
    <definedName name="A126251794W_Latest">Data6!$DM$18</definedName>
    <definedName name="A126251798F">Data6!$EK$1:$EK$10,Data6!$EK$11:$EK$18</definedName>
    <definedName name="A126251798F_Data">Data6!$EK$11:$EK$18</definedName>
    <definedName name="A126251798F_Latest">Data6!$EK$18</definedName>
    <definedName name="A126251802K">Data6!$DY$1:$DY$10,Data6!$DY$11:$DY$18</definedName>
    <definedName name="A126251802K_Data">Data6!$DY$11:$DY$18</definedName>
    <definedName name="A126251802K_Latest">Data6!$DY$18</definedName>
    <definedName name="A126251806V">Data6!$DP$1:$DP$10,Data6!$DP$11:$DP$18</definedName>
    <definedName name="A126251806V_Data">Data6!$DP$11:$DP$18</definedName>
    <definedName name="A126251806V_Latest">Data6!$DP$18</definedName>
    <definedName name="A126251810K">Data6!$DV$1:$DV$10,Data6!$DV$11:$DV$18</definedName>
    <definedName name="A126251810K_Data">Data6!$DV$11:$DV$18</definedName>
    <definedName name="A126251810K_Latest">Data6!$DV$18</definedName>
    <definedName name="A126251814V">Data6!$EQ$1:$EQ$10,Data6!$EQ$11:$EQ$18</definedName>
    <definedName name="A126251814V_Data">Data6!$EQ$11:$EQ$18</definedName>
    <definedName name="A126251814V_Latest">Data6!$EQ$18</definedName>
    <definedName name="A126251818C">Data6!$EH$1:$EH$10,Data6!$EH$11:$EH$18</definedName>
    <definedName name="A126251818C_Data">Data6!$EH$11:$EH$18</definedName>
    <definedName name="A126251818C_Latest">Data6!$EH$18</definedName>
    <definedName name="A126251822V">Data6!$EW$1:$EW$10,Data6!$EW$11:$EW$18</definedName>
    <definedName name="A126251822V_Data">Data6!$EW$11:$EW$18</definedName>
    <definedName name="A126251822V_Latest">Data6!$EW$18</definedName>
    <definedName name="A126251826C">Data6!$FI$1:$FI$10,Data6!$FI$11:$FI$18</definedName>
    <definedName name="A126251826C_Data">Data6!$FI$11:$FI$18</definedName>
    <definedName name="A126251826C_Latest">Data6!$FI$18</definedName>
    <definedName name="A126251830V">Data6!$CX$1:$CX$10,Data6!$CX$11:$CX$18</definedName>
    <definedName name="A126251830V_Data">Data6!$CX$11:$CX$18</definedName>
    <definedName name="A126251830V_Latest">Data6!$CX$18</definedName>
    <definedName name="A126251834C">Data6!$DJ$1:$DJ$10,Data6!$DJ$11:$DJ$18</definedName>
    <definedName name="A126251834C_Data">Data6!$DJ$11:$DJ$18</definedName>
    <definedName name="A126251834C_Latest">Data6!$DJ$18</definedName>
    <definedName name="A126251838L">Data6!$EN$1:$EN$10,Data6!$EN$11:$EN$18</definedName>
    <definedName name="A126251838L_Data">Data6!$EN$11:$EN$18</definedName>
    <definedName name="A126251838L_Latest">Data6!$EN$18</definedName>
    <definedName name="A126251842C">Data6!$ET$1:$ET$10,Data6!$ET$11:$ET$18</definedName>
    <definedName name="A126251842C_Data">Data6!$ET$11:$ET$18</definedName>
    <definedName name="A126251842C_Latest">Data6!$ET$18</definedName>
    <definedName name="A126251846L">Data6!$EZ$1:$EZ$10,Data6!$EZ$11:$EZ$18</definedName>
    <definedName name="A126251846L_Data">Data6!$EZ$11:$EZ$18</definedName>
    <definedName name="A126251846L_Latest">Data6!$EZ$18</definedName>
    <definedName name="A126251850C">Data6!$FF$1:$FF$10,Data6!$FF$11:$FF$18</definedName>
    <definedName name="A126251850C_Data">Data6!$FF$11:$FF$18</definedName>
    <definedName name="A126251850C_Latest">Data6!$FF$18</definedName>
    <definedName name="A126251854L">Data6!$CF$1:$CF$10,Data6!$CF$11:$CF$18</definedName>
    <definedName name="A126251854L_Data">Data6!$CF$11:$CF$18</definedName>
    <definedName name="A126251854L_Latest">Data6!$CF$18</definedName>
    <definedName name="A126251858W">Data6!$CO$1:$CO$10,Data6!$CO$11:$CO$18</definedName>
    <definedName name="A126251858W_Data">Data6!$CO$11:$CO$18</definedName>
    <definedName name="A126251858W_Latest">Data6!$CO$18</definedName>
    <definedName name="A126251862L">Data6!$CR$1:$CR$10,Data6!$CR$11:$CR$18</definedName>
    <definedName name="A126251862L_Data">Data6!$CR$11:$CR$18</definedName>
    <definedName name="A126251862L_Latest">Data6!$CR$18</definedName>
    <definedName name="A126251866W">Data6!$DS$1:$DS$10,Data6!$DS$11:$DS$18</definedName>
    <definedName name="A126251866W_Data">Data6!$DS$11:$DS$18</definedName>
    <definedName name="A126251866W_Latest">Data6!$DS$18</definedName>
    <definedName name="A126251870L">Data6!$BZ$1:$BZ$10,Data6!$BZ$11:$BZ$18</definedName>
    <definedName name="A126251870L_Data">Data6!$BZ$11:$BZ$18</definedName>
    <definedName name="A126251870L_Latest">Data6!$BZ$18</definedName>
    <definedName name="A126251874W">Data6!$FC$1:$FC$10,Data6!$FC$11:$FC$18</definedName>
    <definedName name="A126251874W_Data">Data6!$FC$11:$FC$18</definedName>
    <definedName name="A126251874W_Latest">Data6!$FC$18</definedName>
    <definedName name="A126251878F">Data6!$FO$1:$FO$10,Data6!$FO$11:$FO$18</definedName>
    <definedName name="A126251878F_Data">Data6!$FO$11:$FO$18</definedName>
    <definedName name="A126251878F_Latest">Data6!$FO$18</definedName>
    <definedName name="A126251882W">Data6!$FR$1:$FR$10,Data6!$FR$11:$FR$18</definedName>
    <definedName name="A126251882W_Data">Data6!$FR$11:$FR$18</definedName>
    <definedName name="A126251882W_Latest">Data6!$FR$18</definedName>
    <definedName name="A126251886F">Data6!$CU$1:$CU$10,Data6!$CU$11:$CU$18</definedName>
    <definedName name="A126251886F_Data">Data6!$CU$11:$CU$18</definedName>
    <definedName name="A126251886F_Latest">Data6!$CU$18</definedName>
    <definedName name="A126251890W">Data6!$DD$1:$DD$10,Data6!$DD$11:$DD$18</definedName>
    <definedName name="A126251890W_Data">Data6!$DD$11:$DD$18</definedName>
    <definedName name="A126251890W_Latest">Data6!$DD$18</definedName>
    <definedName name="A126251894F">Data6!$EB$1:$EB$10,Data6!$EB$11:$EB$18</definedName>
    <definedName name="A126251894F_Data">Data6!$EB$11:$EB$18</definedName>
    <definedName name="A126251894F_Latest">Data6!$EB$18</definedName>
    <definedName name="A126251898R">Data6!$EE$1:$EE$10,Data6!$EE$11:$EE$18</definedName>
    <definedName name="A126251898R_Data">Data6!$EE$11:$EE$18</definedName>
    <definedName name="A126251898R_Latest">Data6!$EE$18</definedName>
    <definedName name="A126251902V">Data6!$FL$1:$FL$10,Data6!$FL$11:$FL$18</definedName>
    <definedName name="A126251902V_Data">Data6!$FL$11:$FL$18</definedName>
    <definedName name="A126251902V_Latest">Data6!$FL$18</definedName>
    <definedName name="A126251906C">Data6!$CC$1:$CC$10,Data6!$CC$11:$CC$18</definedName>
    <definedName name="A126251906C_Data">Data6!$CC$11:$CC$18</definedName>
    <definedName name="A126251906C_Latest">Data6!$CC$18</definedName>
    <definedName name="A126251910V">Data6!$CI$1:$CI$10,Data6!$CI$11:$CI$18</definedName>
    <definedName name="A126251910V_Data">Data6!$CI$11:$CI$18</definedName>
    <definedName name="A126251910V_Latest">Data6!$CI$18</definedName>
    <definedName name="A126251914C">Data6!$CL$1:$CL$10,Data6!$CL$11:$CL$18</definedName>
    <definedName name="A126251914C_Data">Data6!$CL$11:$CL$18</definedName>
    <definedName name="A126251914C_Latest">Data6!$CL$18</definedName>
    <definedName name="A126251918L">Data6!$DA$1:$DA$10,Data6!$DA$11:$DA$18</definedName>
    <definedName name="A126251918L_Data">Data6!$DA$11:$DA$18</definedName>
    <definedName name="A126251918L_Latest">Data6!$DA$18</definedName>
    <definedName name="A126251922C">Data6!$DG$1:$DG$10,Data6!$DG$11:$DG$18</definedName>
    <definedName name="A126251922C_Data">Data6!$DG$11:$DG$18</definedName>
    <definedName name="A126251922C_Latest">Data6!$DG$18</definedName>
    <definedName name="A126251926L">Data6!$FU$1:$FU$10,Data6!$FU$11:$FU$18</definedName>
    <definedName name="A126251926L_Data">Data6!$FU$11:$FU$18</definedName>
    <definedName name="A126251926L_Latest">Data6!$FU$18</definedName>
    <definedName name="A126251930C">Data4!$E$1:$E$10,Data4!$E$11:$E$18</definedName>
    <definedName name="A126251930C_Data">Data4!$E$11:$E$18</definedName>
    <definedName name="A126251930C_Latest">Data4!$E$18</definedName>
    <definedName name="A126251934L">Data4!$AC$1:$AC$10,Data4!$AC$11:$AC$18</definedName>
    <definedName name="A126251934L_Data">Data4!$AC$11:$AC$18</definedName>
    <definedName name="A126251934L_Latest">Data4!$AC$18</definedName>
    <definedName name="A126251938W">Data4!$Q$1:$Q$10,Data4!$Q$11:$Q$18</definedName>
    <definedName name="A126251938W_Data">Data4!$Q$11:$Q$18</definedName>
    <definedName name="A126251938W_Latest">Data4!$Q$18</definedName>
    <definedName name="A126251942L">Data4!$H$1:$H$10,Data4!$H$11:$H$18</definedName>
    <definedName name="A126251942L_Data">Data4!$H$11:$H$18</definedName>
    <definedName name="A126251942L_Latest">Data4!$H$18</definedName>
    <definedName name="A126251946W">Data4!$N$1:$N$10,Data4!$N$11:$N$18</definedName>
    <definedName name="A126251946W_Data">Data4!$N$11:$N$18</definedName>
    <definedName name="A126251946W_Latest">Data4!$N$18</definedName>
    <definedName name="A126251950L">Data4!$AI$1:$AI$10,Data4!$AI$11:$AI$18</definedName>
    <definedName name="A126251950L_Data">Data4!$AI$11:$AI$18</definedName>
    <definedName name="A126251950L_Latest">Data4!$AI$18</definedName>
    <definedName name="A126251954W">Data4!$Z$1:$Z$10,Data4!$Z$11:$Z$18</definedName>
    <definedName name="A126251954W_Data">Data4!$Z$11:$Z$18</definedName>
    <definedName name="A126251954W_Latest">Data4!$Z$18</definedName>
    <definedName name="A126251958F">Data4!$AO$1:$AO$10,Data4!$AO$11:$AO$18</definedName>
    <definedName name="A126251958F_Data">Data4!$AO$11:$AO$18</definedName>
    <definedName name="A126251958F_Latest">Data4!$AO$18</definedName>
    <definedName name="A126251962W">Data4!$BA$1:$BA$10,Data4!$BA$11:$BA$18</definedName>
    <definedName name="A126251962W_Data">Data4!$BA$11:$BA$18</definedName>
    <definedName name="A126251962W_Latest">Data4!$BA$18</definedName>
    <definedName name="A126251966F">Data3!$IF$1:$IF$10,Data3!$IF$11:$IF$18</definedName>
    <definedName name="A126251966F_Data">Data3!$IF$11:$IF$18</definedName>
    <definedName name="A126251966F_Latest">Data3!$IF$18</definedName>
    <definedName name="A126251970W">Data4!$B$1:$B$10,Data4!$B$11:$B$18</definedName>
    <definedName name="A126251970W_Data">Data4!$B$11:$B$18</definedName>
    <definedName name="A126251970W_Latest">Data4!$B$18</definedName>
    <definedName name="A126251974F">Data4!$AF$1:$AF$10,Data4!$AF$11:$AF$18</definedName>
    <definedName name="A126251974F_Data">Data4!$AF$11:$AF$18</definedName>
    <definedName name="A126251974F_Latest">Data4!$AF$18</definedName>
    <definedName name="A126251978R">Data4!$AL$1:$AL$10,Data4!$AL$11:$AL$18</definedName>
    <definedName name="A126251978R_Data">Data4!$AL$11:$AL$18</definedName>
    <definedName name="A126251978R_Latest">Data4!$AL$18</definedName>
    <definedName name="A126251982F">Data4!$AR$1:$AR$10,Data4!$AR$11:$AR$18</definedName>
    <definedName name="A126251982F_Data">Data4!$AR$11:$AR$18</definedName>
    <definedName name="A126251982F_Latest">Data4!$AR$18</definedName>
    <definedName name="A126251986R">Data4!$AX$1:$AX$10,Data4!$AX$11:$AX$18</definedName>
    <definedName name="A126251986R_Data">Data4!$AX$11:$AX$18</definedName>
    <definedName name="A126251986R_Latest">Data4!$AX$18</definedName>
    <definedName name="A126251990F">Data3!$HN$1:$HN$10,Data3!$HN$11:$HN$18</definedName>
    <definedName name="A126251990F_Data">Data3!$HN$11:$HN$18</definedName>
    <definedName name="A126251990F_Latest">Data3!$HN$18</definedName>
    <definedName name="A126251994R">Data3!$HW$1:$HW$10,Data3!$HW$11:$HW$18</definedName>
    <definedName name="A126251994R_Data">Data3!$HW$11:$HW$18</definedName>
    <definedName name="A126251994R_Latest">Data3!$HW$18</definedName>
    <definedName name="A126251998X">Data3!$HZ$1:$HZ$10,Data3!$HZ$11:$HZ$18</definedName>
    <definedName name="A126251998X_Data">Data3!$HZ$11:$HZ$18</definedName>
    <definedName name="A126251998X_Latest">Data3!$HZ$18</definedName>
    <definedName name="A126252002F">Data4!$K$1:$K$10,Data4!$K$11:$K$18</definedName>
    <definedName name="A126252002F_Data">Data4!$K$11:$K$18</definedName>
    <definedName name="A126252002F_Latest">Data4!$K$18</definedName>
    <definedName name="A126252006R">Data3!$HH$1:$HH$10,Data3!$HH$11:$HH$18</definedName>
    <definedName name="A126252006R_Data">Data3!$HH$11:$HH$18</definedName>
    <definedName name="A126252006R_Latest">Data3!$HH$18</definedName>
    <definedName name="A126252010F">Data4!$AU$1:$AU$10,Data4!$AU$11:$AU$18</definedName>
    <definedName name="A126252010F_Data">Data4!$AU$11:$AU$18</definedName>
    <definedName name="A126252010F_Latest">Data4!$AU$18</definedName>
    <definedName name="A126252014R">Data4!$BG$1:$BG$10,Data4!$BG$11:$BG$18</definedName>
    <definedName name="A126252014R_Data">Data4!$BG$11:$BG$18</definedName>
    <definedName name="A126252014R_Latest">Data4!$BG$18</definedName>
    <definedName name="A126252018X">Data4!$BJ$1:$BJ$10,Data4!$BJ$11:$BJ$18</definedName>
    <definedName name="A126252018X_Data">Data4!$BJ$11:$BJ$18</definedName>
    <definedName name="A126252018X_Latest">Data4!$BJ$18</definedName>
    <definedName name="A126252022R">Data3!$IC$1:$IC$10,Data3!$IC$11:$IC$18</definedName>
    <definedName name="A126252022R_Data">Data3!$IC$11:$IC$18</definedName>
    <definedName name="A126252022R_Latest">Data3!$IC$18</definedName>
    <definedName name="A126252026X">Data3!$IL$1:$IL$10,Data3!$IL$11:$IL$18</definedName>
    <definedName name="A126252026X_Data">Data3!$IL$11:$IL$18</definedName>
    <definedName name="A126252026X_Latest">Data3!$IL$18</definedName>
    <definedName name="A126252030R">Data4!$T$1:$T$10,Data4!$T$11:$T$18</definedName>
    <definedName name="A126252030R_Data">Data4!$T$11:$T$18</definedName>
    <definedName name="A126252030R_Latest">Data4!$T$18</definedName>
    <definedName name="A126252034X">Data4!$W$1:$W$10,Data4!$W$11:$W$18</definedName>
    <definedName name="A126252034X_Data">Data4!$W$11:$W$18</definedName>
    <definedName name="A126252034X_Latest">Data4!$W$18</definedName>
    <definedName name="A126252038J">Data4!$BD$1:$BD$10,Data4!$BD$11:$BD$18</definedName>
    <definedName name="A126252038J_Data">Data4!$BD$11:$BD$18</definedName>
    <definedName name="A126252038J_Latest">Data4!$BD$18</definedName>
    <definedName name="A126252042X">Data3!$HK$1:$HK$10,Data3!$HK$11:$HK$18</definedName>
    <definedName name="A126252042X_Data">Data3!$HK$11:$HK$18</definedName>
    <definedName name="A126252042X_Latest">Data3!$HK$18</definedName>
    <definedName name="A126252046J">Data3!$HQ$1:$HQ$10,Data3!$HQ$11:$HQ$18</definedName>
    <definedName name="A126252046J_Data">Data3!$HQ$11:$HQ$18</definedName>
    <definedName name="A126252046J_Latest">Data3!$HQ$18</definedName>
    <definedName name="A126252050X">Data3!$HT$1:$HT$10,Data3!$HT$11:$HT$18</definedName>
    <definedName name="A126252050X_Data">Data3!$HT$11:$HT$18</definedName>
    <definedName name="A126252050X_Latest">Data3!$HT$18</definedName>
    <definedName name="A126252054J">Data3!$II$1:$II$10,Data3!$II$11:$II$18</definedName>
    <definedName name="A126252054J_Data">Data3!$II$11:$II$18</definedName>
    <definedName name="A126252054J_Latest">Data3!$II$18</definedName>
    <definedName name="A126252058T">Data3!$IO$1:$IO$10,Data3!$IO$11:$IO$18</definedName>
    <definedName name="A126252058T_Data">Data3!$IO$11:$IO$18</definedName>
    <definedName name="A126252058T_Latest">Data3!$IO$18</definedName>
    <definedName name="A126252062J">Data4!$BM$1:$BM$10,Data4!$BM$11:$BM$18</definedName>
    <definedName name="A126252062J_Data">Data4!$BM$11:$BM$18</definedName>
    <definedName name="A126252062J_Latest">Data4!$BM$18</definedName>
    <definedName name="A126252066T">Data5!$BI$1:$BI$10,Data5!$BI$11:$BI$18</definedName>
    <definedName name="A126252066T_Data">Data5!$BI$11:$BI$18</definedName>
    <definedName name="A126252066T_Latest">Data5!$BI$18</definedName>
    <definedName name="A126252070J">Data5!$CG$1:$CG$10,Data5!$CG$11:$CG$18</definedName>
    <definedName name="A126252070J_Data">Data5!$CG$11:$CG$18</definedName>
    <definedName name="A126252070J_Latest">Data5!$CG$18</definedName>
    <definedName name="A126252074T">Data5!$BU$1:$BU$10,Data5!$BU$11:$BU$18</definedName>
    <definedName name="A126252074T_Data">Data5!$BU$11:$BU$18</definedName>
    <definedName name="A126252074T_Latest">Data5!$BU$18</definedName>
    <definedName name="A126252078A">Data5!$BL$1:$BL$10,Data5!$BL$11:$BL$18</definedName>
    <definedName name="A126252078A_Data">Data5!$BL$11:$BL$18</definedName>
    <definedName name="A126252078A_Latest">Data5!$BL$18</definedName>
    <definedName name="A126252082T">Data5!$BR$1:$BR$10,Data5!$BR$11:$BR$18</definedName>
    <definedName name="A126252082T_Data">Data5!$BR$11:$BR$18</definedName>
    <definedName name="A126252082T_Latest">Data5!$BR$18</definedName>
    <definedName name="A126252086A">Data5!$CM$1:$CM$10,Data5!$CM$11:$CM$18</definedName>
    <definedName name="A126252086A_Data">Data5!$CM$11:$CM$18</definedName>
    <definedName name="A126252086A_Latest">Data5!$CM$18</definedName>
    <definedName name="A126252090T">Data5!$CD$1:$CD$10,Data5!$CD$11:$CD$18</definedName>
    <definedName name="A126252090T_Data">Data5!$CD$11:$CD$18</definedName>
    <definedName name="A126252090T_Latest">Data5!$CD$18</definedName>
    <definedName name="A126252094A">Data5!$CS$1:$CS$10,Data5!$CS$11:$CS$18</definedName>
    <definedName name="A126252094A_Data">Data5!$CS$11:$CS$18</definedName>
    <definedName name="A126252094A_Latest">Data5!$CS$18</definedName>
    <definedName name="A126252098K">Data5!$DE$1:$DE$10,Data5!$DE$11:$DE$18</definedName>
    <definedName name="A126252098K_Data">Data5!$DE$11:$DE$18</definedName>
    <definedName name="A126252098K_Latest">Data5!$DE$18</definedName>
    <definedName name="A126252102R">Data5!$AT$1:$AT$10,Data5!$AT$11:$AT$18</definedName>
    <definedName name="A126252102R_Data">Data5!$AT$11:$AT$18</definedName>
    <definedName name="A126252102R_Latest">Data5!$AT$18</definedName>
    <definedName name="A126252106X">Data5!$BF$1:$BF$10,Data5!$BF$11:$BF$18</definedName>
    <definedName name="A126252106X_Data">Data5!$BF$11:$BF$18</definedName>
    <definedName name="A126252106X_Latest">Data5!$BF$18</definedName>
    <definedName name="A126252110R">Data5!$CJ$1:$CJ$10,Data5!$CJ$11:$CJ$18</definedName>
    <definedName name="A126252110R_Data">Data5!$CJ$11:$CJ$18</definedName>
    <definedName name="A126252110R_Latest">Data5!$CJ$18</definedName>
    <definedName name="A126252114X">Data5!$CP$1:$CP$10,Data5!$CP$11:$CP$18</definedName>
    <definedName name="A126252114X_Data">Data5!$CP$11:$CP$18</definedName>
    <definedName name="A126252114X_Latest">Data5!$CP$18</definedName>
    <definedName name="A126252118J">Data5!$CV$1:$CV$10,Data5!$CV$11:$CV$18</definedName>
    <definedName name="A126252118J_Data">Data5!$CV$11:$CV$18</definedName>
    <definedName name="A126252118J_Latest">Data5!$CV$18</definedName>
    <definedName name="A126252122X">Data5!$DB$1:$DB$10,Data5!$DB$11:$DB$18</definedName>
    <definedName name="A126252122X_Data">Data5!$DB$11:$DB$18</definedName>
    <definedName name="A126252122X_Latest">Data5!$DB$18</definedName>
    <definedName name="A126252126J">Data5!$AB$1:$AB$10,Data5!$AB$11:$AB$18</definedName>
    <definedName name="A126252126J_Data">Data5!$AB$11:$AB$18</definedName>
    <definedName name="A126252126J_Latest">Data5!$AB$18</definedName>
    <definedName name="A126252130X">Data5!$AK$1:$AK$10,Data5!$AK$11:$AK$18</definedName>
    <definedName name="A126252130X_Data">Data5!$AK$11:$AK$18</definedName>
    <definedName name="A126252130X_Latest">Data5!$AK$18</definedName>
    <definedName name="A126252134J">Data5!$AN$1:$AN$10,Data5!$AN$11:$AN$18</definedName>
    <definedName name="A126252134J_Data">Data5!$AN$11:$AN$18</definedName>
    <definedName name="A126252134J_Latest">Data5!$AN$18</definedName>
    <definedName name="A126252138T">Data5!$BO$1:$BO$10,Data5!$BO$11:$BO$18</definedName>
    <definedName name="A126252138T_Data">Data5!$BO$11:$BO$18</definedName>
    <definedName name="A126252138T_Latest">Data5!$BO$18</definedName>
    <definedName name="A126252142J">Data5!$V$1:$V$10,Data5!$V$11:$V$18</definedName>
    <definedName name="A126252142J_Data">Data5!$V$11:$V$18</definedName>
    <definedName name="A126252142J_Latest">Data5!$V$18</definedName>
    <definedName name="A126252146T">Data5!$CY$1:$CY$10,Data5!$CY$11:$CY$18</definedName>
    <definedName name="A126252146T_Data">Data5!$CY$11:$CY$18</definedName>
    <definedName name="A126252146T_Latest">Data5!$CY$18</definedName>
    <definedName name="A126252150J">Data5!$DK$1:$DK$10,Data5!$DK$11:$DK$18</definedName>
    <definedName name="A126252150J_Data">Data5!$DK$11:$DK$18</definedName>
    <definedName name="A126252150J_Latest">Data5!$DK$18</definedName>
    <definedName name="A126252154T">Data5!$DN$1:$DN$10,Data5!$DN$11:$DN$18</definedName>
    <definedName name="A126252154T_Data">Data5!$DN$11:$DN$18</definedName>
    <definedName name="A126252154T_Latest">Data5!$DN$18</definedName>
    <definedName name="A126252158A">Data5!$AQ$1:$AQ$10,Data5!$AQ$11:$AQ$18</definedName>
    <definedName name="A126252158A_Data">Data5!$AQ$11:$AQ$18</definedName>
    <definedName name="A126252158A_Latest">Data5!$AQ$18</definedName>
    <definedName name="A126252162T">Data5!$AZ$1:$AZ$10,Data5!$AZ$11:$AZ$18</definedName>
    <definedName name="A126252162T_Data">Data5!$AZ$11:$AZ$18</definedName>
    <definedName name="A126252162T_Latest">Data5!$AZ$18</definedName>
    <definedName name="A126252166A">Data5!$BX$1:$BX$10,Data5!$BX$11:$BX$18</definedName>
    <definedName name="A126252166A_Data">Data5!$BX$11:$BX$18</definedName>
    <definedName name="A126252166A_Latest">Data5!$BX$18</definedName>
    <definedName name="A126252170T">Data5!$CA$1:$CA$10,Data5!$CA$11:$CA$18</definedName>
    <definedName name="A126252170T_Data">Data5!$CA$11:$CA$18</definedName>
    <definedName name="A126252170T_Latest">Data5!$CA$18</definedName>
    <definedName name="A126252174A">Data5!$DH$1:$DH$10,Data5!$DH$11:$DH$18</definedName>
    <definedName name="A126252174A_Data">Data5!$DH$11:$DH$18</definedName>
    <definedName name="A126252174A_Latest">Data5!$DH$18</definedName>
    <definedName name="A126252178K">Data5!$Y$1:$Y$10,Data5!$Y$11:$Y$18</definedName>
    <definedName name="A126252178K_Data">Data5!$Y$11:$Y$18</definedName>
    <definedName name="A126252178K_Latest">Data5!$Y$18</definedName>
    <definedName name="A126252182A">Data5!$AE$1:$AE$10,Data5!$AE$11:$AE$18</definedName>
    <definedName name="A126252182A_Data">Data5!$AE$11:$AE$18</definedName>
    <definedName name="A126252182A_Latest">Data5!$AE$18</definedName>
    <definedName name="A126252186K">Data5!$AH$1:$AH$10,Data5!$AH$11:$AH$18</definedName>
    <definedName name="A126252186K_Data">Data5!$AH$11:$AH$18</definedName>
    <definedName name="A126252186K_Latest">Data5!$AH$18</definedName>
    <definedName name="A126252190A">Data5!$AW$1:$AW$10,Data5!$AW$11:$AW$18</definedName>
    <definedName name="A126252190A_Data">Data5!$AW$11:$AW$18</definedName>
    <definedName name="A126252190A_Latest">Data5!$AW$18</definedName>
    <definedName name="A126252194K">Data5!$BC$1:$BC$10,Data5!$BC$11:$BC$18</definedName>
    <definedName name="A126252194K_Data">Data5!$BC$11:$BC$18</definedName>
    <definedName name="A126252194K_Latest">Data5!$BC$18</definedName>
    <definedName name="A126252198V">Data5!$DQ$1:$DQ$10,Data5!$DQ$11:$DQ$18</definedName>
    <definedName name="A126252198V_Data">Data5!$DQ$11:$DQ$18</definedName>
    <definedName name="A126252198V_Latest">Data5!$DQ$18</definedName>
    <definedName name="A126252202X">Data5!$FG$1:$FG$10,Data5!$FG$11:$FG$18</definedName>
    <definedName name="A126252202X_Data">Data5!$FG$11:$FG$18</definedName>
    <definedName name="A126252202X_Latest">Data5!$FG$18</definedName>
    <definedName name="A126252206J">Data5!$GE$1:$GE$10,Data5!$GE$11:$GE$18</definedName>
    <definedName name="A126252206J_Data">Data5!$GE$11:$GE$18</definedName>
    <definedName name="A126252206J_Latest">Data5!$GE$18</definedName>
    <definedName name="A126252210X">Data5!$FS$1:$FS$10,Data5!$FS$11:$FS$18</definedName>
    <definedName name="A126252210X_Data">Data5!$FS$11:$FS$18</definedName>
    <definedName name="A126252210X_Latest">Data5!$FS$18</definedName>
    <definedName name="A126252214J">Data5!$FJ$1:$FJ$10,Data5!$FJ$11:$FJ$18</definedName>
    <definedName name="A126252214J_Data">Data5!$FJ$11:$FJ$18</definedName>
    <definedName name="A126252214J_Latest">Data5!$FJ$18</definedName>
    <definedName name="A126252218T">Data5!$FP$1:$FP$10,Data5!$FP$11:$FP$18</definedName>
    <definedName name="A126252218T_Data">Data5!$FP$11:$FP$18</definedName>
    <definedName name="A126252218T_Latest">Data5!$FP$18</definedName>
    <definedName name="A126252222J">Data5!$GK$1:$GK$10,Data5!$GK$11:$GK$18</definedName>
    <definedName name="A126252222J_Data">Data5!$GK$11:$GK$18</definedName>
    <definedName name="A126252222J_Latest">Data5!$GK$18</definedName>
    <definedName name="A126252226T">Data5!$GB$1:$GB$10,Data5!$GB$11:$GB$18</definedName>
    <definedName name="A126252226T_Data">Data5!$GB$11:$GB$18</definedName>
    <definedName name="A126252226T_Latest">Data5!$GB$18</definedName>
    <definedName name="A126252230J">Data5!$GQ$1:$GQ$10,Data5!$GQ$11:$GQ$18</definedName>
    <definedName name="A126252230J_Data">Data5!$GQ$11:$GQ$18</definedName>
    <definedName name="A126252230J_Latest">Data5!$GQ$18</definedName>
    <definedName name="A126252234T">Data5!$HC$1:$HC$10,Data5!$HC$11:$HC$18</definedName>
    <definedName name="A126252234T_Data">Data5!$HC$11:$HC$18</definedName>
    <definedName name="A126252234T_Latest">Data5!$HC$18</definedName>
    <definedName name="A126252238A">Data5!$ER$1:$ER$10,Data5!$ER$11:$ER$18</definedName>
    <definedName name="A126252238A_Data">Data5!$ER$11:$ER$18</definedName>
    <definedName name="A126252238A_Latest">Data5!$ER$18</definedName>
    <definedName name="A126252242T">Data5!$FD$1:$FD$10,Data5!$FD$11:$FD$18</definedName>
    <definedName name="A126252242T_Data">Data5!$FD$11:$FD$18</definedName>
    <definedName name="A126252242T_Latest">Data5!$FD$18</definedName>
    <definedName name="A126252246A">Data5!$GH$1:$GH$10,Data5!$GH$11:$GH$18</definedName>
    <definedName name="A126252246A_Data">Data5!$GH$11:$GH$18</definedName>
    <definedName name="A126252246A_Latest">Data5!$GH$18</definedName>
    <definedName name="A126252250T">Data5!$GN$1:$GN$10,Data5!$GN$11:$GN$18</definedName>
    <definedName name="A126252250T_Data">Data5!$GN$11:$GN$18</definedName>
    <definedName name="A126252250T_Latest">Data5!$GN$18</definedName>
    <definedName name="A126252254A">Data5!$GT$1:$GT$10,Data5!$GT$11:$GT$18</definedName>
    <definedName name="A126252254A_Data">Data5!$GT$11:$GT$18</definedName>
    <definedName name="A126252254A_Latest">Data5!$GT$18</definedName>
    <definedName name="A126252258K">Data5!$GZ$1:$GZ$10,Data5!$GZ$11:$GZ$18</definedName>
    <definedName name="A126252258K_Data">Data5!$GZ$11:$GZ$18</definedName>
    <definedName name="A126252258K_Latest">Data5!$GZ$18</definedName>
    <definedName name="A126252262A">Data5!$DZ$1:$DZ$10,Data5!$DZ$11:$DZ$18</definedName>
    <definedName name="A126252262A_Data">Data5!$DZ$11:$DZ$18</definedName>
    <definedName name="A126252262A_Latest">Data5!$DZ$18</definedName>
    <definedName name="A126252266K">Data5!$EI$1:$EI$10,Data5!$EI$11:$EI$18</definedName>
    <definedName name="A126252266K_Data">Data5!$EI$11:$EI$18</definedName>
    <definedName name="A126252266K_Latest">Data5!$EI$18</definedName>
    <definedName name="A126252270A">Data5!$EL$1:$EL$10,Data5!$EL$11:$EL$18</definedName>
    <definedName name="A126252270A_Data">Data5!$EL$11:$EL$18</definedName>
    <definedName name="A126252270A_Latest">Data5!$EL$18</definedName>
    <definedName name="A126252274K">Data5!$FM$1:$FM$10,Data5!$FM$11:$FM$18</definedName>
    <definedName name="A126252274K_Data">Data5!$FM$11:$FM$18</definedName>
    <definedName name="A126252274K_Latest">Data5!$FM$18</definedName>
    <definedName name="A126252278V">Data5!$DT$1:$DT$10,Data5!$DT$11:$DT$18</definedName>
    <definedName name="A126252278V_Data">Data5!$DT$11:$DT$18</definedName>
    <definedName name="A126252278V_Latest">Data5!$DT$18</definedName>
    <definedName name="A126252282K">Data5!$GW$1:$GW$10,Data5!$GW$11:$GW$18</definedName>
    <definedName name="A126252282K_Data">Data5!$GW$11:$GW$18</definedName>
    <definedName name="A126252282K_Latest">Data5!$GW$18</definedName>
    <definedName name="A126252286V">Data5!$HI$1:$HI$10,Data5!$HI$11:$HI$18</definedName>
    <definedName name="A126252286V_Data">Data5!$HI$11:$HI$18</definedName>
    <definedName name="A126252286V_Latest">Data5!$HI$18</definedName>
    <definedName name="A126252290K">Data5!$HL$1:$HL$10,Data5!$HL$11:$HL$18</definedName>
    <definedName name="A126252290K_Data">Data5!$HL$11:$HL$18</definedName>
    <definedName name="A126252290K_Latest">Data5!$HL$18</definedName>
    <definedName name="A126252294V">Data5!$EO$1:$EO$10,Data5!$EO$11:$EO$18</definedName>
    <definedName name="A126252294V_Data">Data5!$EO$11:$EO$18</definedName>
    <definedName name="A126252294V_Latest">Data5!$EO$18</definedName>
    <definedName name="A126252298C">Data5!$EX$1:$EX$10,Data5!$EX$11:$EX$18</definedName>
    <definedName name="A126252298C_Data">Data5!$EX$11:$EX$18</definedName>
    <definedName name="A126252298C_Latest">Data5!$EX$18</definedName>
    <definedName name="A126252302J">Data5!$FV$1:$FV$10,Data5!$FV$11:$FV$18</definedName>
    <definedName name="A126252302J_Data">Data5!$FV$11:$FV$18</definedName>
    <definedName name="A126252302J_Latest">Data5!$FV$18</definedName>
    <definedName name="A126252306T">Data5!$FY$1:$FY$10,Data5!$FY$11:$FY$18</definedName>
    <definedName name="A126252306T_Data">Data5!$FY$11:$FY$18</definedName>
    <definedName name="A126252306T_Latest">Data5!$FY$18</definedName>
    <definedName name="A126252310J">Data5!$HF$1:$HF$10,Data5!$HF$11:$HF$18</definedName>
    <definedName name="A126252310J_Data">Data5!$HF$11:$HF$18</definedName>
    <definedName name="A126252310J_Latest">Data5!$HF$18</definedName>
    <definedName name="A126252314T">Data5!$DW$1:$DW$10,Data5!$DW$11:$DW$18</definedName>
    <definedName name="A126252314T_Data">Data5!$DW$11:$DW$18</definedName>
    <definedName name="A126252314T_Latest">Data5!$DW$18</definedName>
    <definedName name="A126252318A">Data5!$EC$1:$EC$10,Data5!$EC$11:$EC$18</definedName>
    <definedName name="A126252318A_Data">Data5!$EC$11:$EC$18</definedName>
    <definedName name="A126252318A_Latest">Data5!$EC$18</definedName>
    <definedName name="A126252322T">Data5!$EF$1:$EF$10,Data5!$EF$11:$EF$18</definedName>
    <definedName name="A126252322T_Data">Data5!$EF$11:$EF$18</definedName>
    <definedName name="A126252322T_Latest">Data5!$EF$18</definedName>
    <definedName name="A126252326A">Data5!$EU$1:$EU$10,Data5!$EU$11:$EU$18</definedName>
    <definedName name="A126252326A_Data">Data5!$EU$11:$EU$18</definedName>
    <definedName name="A126252326A_Latest">Data5!$EU$18</definedName>
    <definedName name="A126252330T">Data5!$FA$1:$FA$10,Data5!$FA$11:$FA$18</definedName>
    <definedName name="A126252330T_Data">Data5!$FA$11:$FA$18</definedName>
    <definedName name="A126252330T_Latest">Data5!$FA$18</definedName>
    <definedName name="A126252334A">Data5!$HO$1:$HO$10,Data5!$HO$11:$HO$18</definedName>
    <definedName name="A126252334A_Data">Data5!$HO$11:$HO$18</definedName>
    <definedName name="A126252334A_Latest">Data5!$HO$18</definedName>
    <definedName name="A126252338K">Data6!$O$1:$O$10,Data6!$O$11:$O$18</definedName>
    <definedName name="A126252338K_Data">Data6!$O$11:$O$18</definedName>
    <definedName name="A126252338K_Latest">Data6!$O$18</definedName>
    <definedName name="A126252342A">Data6!$AM$1:$AM$10,Data6!$AM$11:$AM$18</definedName>
    <definedName name="A126252342A_Data">Data6!$AM$11:$AM$18</definedName>
    <definedName name="A126252342A_Latest">Data6!$AM$18</definedName>
    <definedName name="A126252346K">Data6!$AA$1:$AA$10,Data6!$AA$11:$AA$18</definedName>
    <definedName name="A126252346K_Data">Data6!$AA$11:$AA$18</definedName>
    <definedName name="A126252346K_Latest">Data6!$AA$18</definedName>
    <definedName name="A126252350A">Data6!$R$1:$R$10,Data6!$R$11:$R$18</definedName>
    <definedName name="A126252350A_Data">Data6!$R$11:$R$18</definedName>
    <definedName name="A126252350A_Latest">Data6!$R$18</definedName>
    <definedName name="A126252354K">Data6!$X$1:$X$10,Data6!$X$11:$X$18</definedName>
    <definedName name="A126252354K_Data">Data6!$X$11:$X$18</definedName>
    <definedName name="A126252354K_Latest">Data6!$X$18</definedName>
    <definedName name="A126252358V">Data6!$AS$1:$AS$10,Data6!$AS$11:$AS$18</definedName>
    <definedName name="A126252358V_Data">Data6!$AS$11:$AS$18</definedName>
    <definedName name="A126252358V_Latest">Data6!$AS$18</definedName>
    <definedName name="A126252362K">Data6!$AJ$1:$AJ$10,Data6!$AJ$11:$AJ$18</definedName>
    <definedName name="A126252362K_Data">Data6!$AJ$11:$AJ$18</definedName>
    <definedName name="A126252362K_Latest">Data6!$AJ$18</definedName>
    <definedName name="A126252366V">Data6!$AY$1:$AY$10,Data6!$AY$11:$AY$18</definedName>
    <definedName name="A126252366V_Data">Data6!$AY$11:$AY$18</definedName>
    <definedName name="A126252366V_Latest">Data6!$AY$18</definedName>
    <definedName name="A126252370K">Data6!$BK$1:$BK$10,Data6!$BK$11:$BK$18</definedName>
    <definedName name="A126252370K_Data">Data6!$BK$11:$BK$18</definedName>
    <definedName name="A126252370K_Latest">Data6!$BK$18</definedName>
    <definedName name="A126252374V">Data5!$IP$1:$IP$10,Data5!$IP$11:$IP$18</definedName>
    <definedName name="A126252374V_Data">Data5!$IP$11:$IP$18</definedName>
    <definedName name="A126252374V_Latest">Data5!$IP$18</definedName>
    <definedName name="A126252378C">Data6!$L$1:$L$10,Data6!$L$11:$L$18</definedName>
    <definedName name="A126252378C_Data">Data6!$L$11:$L$18</definedName>
    <definedName name="A126252378C_Latest">Data6!$L$18</definedName>
    <definedName name="A126252382V">Data6!$AP$1:$AP$10,Data6!$AP$11:$AP$18</definedName>
    <definedName name="A126252382V_Data">Data6!$AP$11:$AP$18</definedName>
    <definedName name="A126252382V_Latest">Data6!$AP$18</definedName>
    <definedName name="A126252386C">Data6!$AV$1:$AV$10,Data6!$AV$11:$AV$18</definedName>
    <definedName name="A126252386C_Data">Data6!$AV$11:$AV$18</definedName>
    <definedName name="A126252386C_Latest">Data6!$AV$18</definedName>
    <definedName name="A126252390V">Data6!$BB$1:$BB$10,Data6!$BB$11:$BB$18</definedName>
    <definedName name="A126252390V_Data">Data6!$BB$11:$BB$18</definedName>
    <definedName name="A126252390V_Latest">Data6!$BB$18</definedName>
    <definedName name="A126252394C">Data6!$BH$1:$BH$10,Data6!$BH$11:$BH$18</definedName>
    <definedName name="A126252394C_Data">Data6!$BH$11:$BH$18</definedName>
    <definedName name="A126252394C_Latest">Data6!$BH$18</definedName>
    <definedName name="A126252398L">Data5!$HX$1:$HX$10,Data5!$HX$11:$HX$18</definedName>
    <definedName name="A126252398L_Data">Data5!$HX$11:$HX$18</definedName>
    <definedName name="A126252398L_Latest">Data5!$HX$18</definedName>
    <definedName name="A126252402T">Data5!$IG$1:$IG$10,Data5!$IG$11:$IG$18</definedName>
    <definedName name="A126252402T_Data">Data5!$IG$11:$IG$18</definedName>
    <definedName name="A126252402T_Latest">Data5!$IG$18</definedName>
    <definedName name="A126252406A">Data5!$IJ$1:$IJ$10,Data5!$IJ$11:$IJ$18</definedName>
    <definedName name="A126252406A_Data">Data5!$IJ$11:$IJ$18</definedName>
    <definedName name="A126252406A_Latest">Data5!$IJ$18</definedName>
    <definedName name="A126252410T">Data6!$U$1:$U$10,Data6!$U$11:$U$18</definedName>
    <definedName name="A126252410T_Data">Data6!$U$11:$U$18</definedName>
    <definedName name="A126252410T_Latest">Data6!$U$18</definedName>
    <definedName name="A126252414A">Data5!$HR$1:$HR$10,Data5!$HR$11:$HR$18</definedName>
    <definedName name="A126252414A_Data">Data5!$HR$11:$HR$18</definedName>
    <definedName name="A126252414A_Latest">Data5!$HR$18</definedName>
    <definedName name="A126252418K">Data6!$BE$1:$BE$10,Data6!$BE$11:$BE$18</definedName>
    <definedName name="A126252418K_Data">Data6!$BE$11:$BE$18</definedName>
    <definedName name="A126252418K_Latest">Data6!$BE$18</definedName>
    <definedName name="A126252422A">Data6!$BQ$1:$BQ$10,Data6!$BQ$11:$BQ$18</definedName>
    <definedName name="A126252422A_Data">Data6!$BQ$11:$BQ$18</definedName>
    <definedName name="A126252422A_Latest">Data6!$BQ$18</definedName>
    <definedName name="A126252426K">Data6!$BT$1:$BT$10,Data6!$BT$11:$BT$18</definedName>
    <definedName name="A126252426K_Data">Data6!$BT$11:$BT$18</definedName>
    <definedName name="A126252426K_Latest">Data6!$BT$18</definedName>
    <definedName name="A126252430A">Data5!$IM$1:$IM$10,Data5!$IM$11:$IM$18</definedName>
    <definedName name="A126252430A_Data">Data5!$IM$11:$IM$18</definedName>
    <definedName name="A126252430A_Latest">Data5!$IM$18</definedName>
    <definedName name="A126252434K">Data6!$F$1:$F$10,Data6!$F$11:$F$18</definedName>
    <definedName name="A126252434K_Data">Data6!$F$11:$F$18</definedName>
    <definedName name="A126252434K_Latest">Data6!$F$18</definedName>
    <definedName name="A126252438V">Data6!$AD$1:$AD$10,Data6!$AD$11:$AD$18</definedName>
    <definedName name="A126252438V_Data">Data6!$AD$11:$AD$18</definedName>
    <definedName name="A126252438V_Latest">Data6!$AD$18</definedName>
    <definedName name="A126252442K">Data6!$AG$1:$AG$10,Data6!$AG$11:$AG$18</definedName>
    <definedName name="A126252442K_Data">Data6!$AG$11:$AG$18</definedName>
    <definedName name="A126252442K_Latest">Data6!$AG$18</definedName>
    <definedName name="A126252446V">Data6!$BN$1:$BN$10,Data6!$BN$11:$BN$18</definedName>
    <definedName name="A126252446V_Data">Data6!$BN$11:$BN$18</definedName>
    <definedName name="A126252446V_Latest">Data6!$BN$18</definedName>
    <definedName name="A126252450K">Data5!$HU$1:$HU$10,Data5!$HU$11:$HU$18</definedName>
    <definedName name="A126252450K_Data">Data5!$HU$11:$HU$18</definedName>
    <definedName name="A126252450K_Latest">Data5!$HU$18</definedName>
    <definedName name="A126252454V">Data5!$IA$1:$IA$10,Data5!$IA$11:$IA$18</definedName>
    <definedName name="A126252454V_Data">Data5!$IA$11:$IA$18</definedName>
    <definedName name="A126252454V_Latest">Data5!$IA$18</definedName>
    <definedName name="A126252458C">Data5!$ID$1:$ID$10,Data5!$ID$11:$ID$18</definedName>
    <definedName name="A126252458C_Data">Data5!$ID$11:$ID$18</definedName>
    <definedName name="A126252458C_Latest">Data5!$ID$18</definedName>
    <definedName name="A126252462V">Data6!$C$1:$C$10,Data6!$C$11:$C$18</definedName>
    <definedName name="A126252462V_Data">Data6!$C$11:$C$18</definedName>
    <definedName name="A126252462V_Latest">Data6!$C$18</definedName>
    <definedName name="A126252466C">Data6!$I$1:$I$10,Data6!$I$11:$I$18</definedName>
    <definedName name="A126252466C_Data">Data6!$I$11:$I$18</definedName>
    <definedName name="A126252466C_Latest">Data6!$I$18</definedName>
    <definedName name="A126252470V">Data6!$BW$1:$BW$10,Data6!$BW$11:$BW$18</definedName>
    <definedName name="A126252470V_Data">Data6!$BW$11:$BW$18</definedName>
    <definedName name="A126252470V_Latest">Data6!$BW$18</definedName>
    <definedName name="A126252474C">Data3!$EW$1:$EW$10,Data3!$EW$11:$EW$18</definedName>
    <definedName name="A126252474C_Data">Data3!$EW$11:$EW$18</definedName>
    <definedName name="A126252474C_Latest">Data3!$EW$18</definedName>
    <definedName name="A126252478L">Data3!$FU$1:$FU$10,Data3!$FU$11:$FU$18</definedName>
    <definedName name="A126252478L_Data">Data3!$FU$11:$FU$18</definedName>
    <definedName name="A126252478L_Latest">Data3!$FU$18</definedName>
    <definedName name="A126252482C">Data3!$FI$1:$FI$10,Data3!$FI$11:$FI$18</definedName>
    <definedName name="A126252482C_Data">Data3!$FI$11:$FI$18</definedName>
    <definedName name="A126252482C_Latest">Data3!$FI$18</definedName>
    <definedName name="A126252486L">Data3!$EZ$1:$EZ$10,Data3!$EZ$11:$EZ$18</definedName>
    <definedName name="A126252486L_Data">Data3!$EZ$11:$EZ$18</definedName>
    <definedName name="A126252486L_Latest">Data3!$EZ$18</definedName>
    <definedName name="A126252490C">Data3!$FF$1:$FF$10,Data3!$FF$11:$FF$18</definedName>
    <definedName name="A126252490C_Data">Data3!$FF$11:$FF$18</definedName>
    <definedName name="A126252490C_Latest">Data3!$FF$18</definedName>
    <definedName name="A126252494L">Data3!$GA$1:$GA$10,Data3!$GA$11:$GA$18</definedName>
    <definedName name="A126252494L_Data">Data3!$GA$11:$GA$18</definedName>
    <definedName name="A126252494L_Latest">Data3!$GA$18</definedName>
    <definedName name="A126252498W">Data3!$FR$1:$FR$10,Data3!$FR$11:$FR$18</definedName>
    <definedName name="A126252498W_Data">Data3!$FR$11:$FR$18</definedName>
    <definedName name="A126252498W_Latest">Data3!$FR$18</definedName>
    <definedName name="A126252502A">Data3!$GG$1:$GG$10,Data3!$GG$11:$GG$18</definedName>
    <definedName name="A126252502A_Data">Data3!$GG$11:$GG$18</definedName>
    <definedName name="A126252502A_Latest">Data3!$GG$18</definedName>
    <definedName name="A126252506K">Data3!$GS$1:$GS$10,Data3!$GS$11:$GS$18</definedName>
    <definedName name="A126252506K_Data">Data3!$GS$11:$GS$18</definedName>
    <definedName name="A126252506K_Latest">Data3!$GS$18</definedName>
    <definedName name="A126252510A">Data3!$EH$1:$EH$10,Data3!$EH$11:$EH$18</definedName>
    <definedName name="A126252510A_Data">Data3!$EH$11:$EH$18</definedName>
    <definedName name="A126252510A_Latest">Data3!$EH$18</definedName>
    <definedName name="A126252514K">Data3!$ET$1:$ET$10,Data3!$ET$11:$ET$18</definedName>
    <definedName name="A126252514K_Data">Data3!$ET$11:$ET$18</definedName>
    <definedName name="A126252514K_Latest">Data3!$ET$18</definedName>
    <definedName name="A126252518V">Data3!$FX$1:$FX$10,Data3!$FX$11:$FX$18</definedName>
    <definedName name="A126252518V_Data">Data3!$FX$11:$FX$18</definedName>
    <definedName name="A126252518V_Latest">Data3!$FX$18</definedName>
    <definedName name="A126252522K">Data3!$GD$1:$GD$10,Data3!$GD$11:$GD$18</definedName>
    <definedName name="A126252522K_Data">Data3!$GD$11:$GD$18</definedName>
    <definedName name="A126252522K_Latest">Data3!$GD$18</definedName>
    <definedName name="A126252526V">Data3!$GJ$1:$GJ$10,Data3!$GJ$11:$GJ$18</definedName>
    <definedName name="A126252526V_Data">Data3!$GJ$11:$GJ$18</definedName>
    <definedName name="A126252526V_Latest">Data3!$GJ$18</definedName>
    <definedName name="A126252530K">Data3!$GP$1:$GP$10,Data3!$GP$11:$GP$18</definedName>
    <definedName name="A126252530K_Data">Data3!$GP$11:$GP$18</definedName>
    <definedName name="A126252530K_Latest">Data3!$GP$18</definedName>
    <definedName name="A126252534V">Data3!$DP$1:$DP$10,Data3!$DP$11:$DP$18</definedName>
    <definedName name="A126252534V_Data">Data3!$DP$11:$DP$18</definedName>
    <definedName name="A126252534V_Latest">Data3!$DP$18</definedName>
    <definedName name="A126252538C">Data3!$DY$1:$DY$10,Data3!$DY$11:$DY$18</definedName>
    <definedName name="A126252538C_Data">Data3!$DY$11:$DY$18</definedName>
    <definedName name="A126252538C_Latest">Data3!$DY$18</definedName>
    <definedName name="A126252542V">Data3!$EB$1:$EB$10,Data3!$EB$11:$EB$18</definedName>
    <definedName name="A126252542V_Data">Data3!$EB$11:$EB$18</definedName>
    <definedName name="A126252542V_Latest">Data3!$EB$18</definedName>
    <definedName name="A126252546C">Data3!$FC$1:$FC$10,Data3!$FC$11:$FC$18</definedName>
    <definedName name="A126252546C_Data">Data3!$FC$11:$FC$18</definedName>
    <definedName name="A126252546C_Latest">Data3!$FC$18</definedName>
    <definedName name="A126252550V">Data3!$DJ$1:$DJ$10,Data3!$DJ$11:$DJ$18</definedName>
    <definedName name="A126252550V_Data">Data3!$DJ$11:$DJ$18</definedName>
    <definedName name="A126252550V_Latest">Data3!$DJ$18</definedName>
    <definedName name="A126252554C">Data3!$GM$1:$GM$10,Data3!$GM$11:$GM$18</definedName>
    <definedName name="A126252554C_Data">Data3!$GM$11:$GM$18</definedName>
    <definedName name="A126252554C_Latest">Data3!$GM$18</definedName>
    <definedName name="A126252558L">Data3!$GY$1:$GY$10,Data3!$GY$11:$GY$18</definedName>
    <definedName name="A126252558L_Data">Data3!$GY$11:$GY$18</definedName>
    <definedName name="A126252558L_Latest">Data3!$GY$18</definedName>
    <definedName name="A126252562C">Data3!$HB$1:$HB$10,Data3!$HB$11:$HB$18</definedName>
    <definedName name="A126252562C_Data">Data3!$HB$11:$HB$18</definedName>
    <definedName name="A126252562C_Latest">Data3!$HB$18</definedName>
    <definedName name="A126252566L">Data3!$EE$1:$EE$10,Data3!$EE$11:$EE$18</definedName>
    <definedName name="A126252566L_Data">Data3!$EE$11:$EE$18</definedName>
    <definedName name="A126252566L_Latest">Data3!$EE$18</definedName>
    <definedName name="A126252570C">Data3!$EN$1:$EN$10,Data3!$EN$11:$EN$18</definedName>
    <definedName name="A126252570C_Data">Data3!$EN$11:$EN$18</definedName>
    <definedName name="A126252570C_Latest">Data3!$EN$18</definedName>
    <definedName name="A126252574L">Data3!$FL$1:$FL$10,Data3!$FL$11:$FL$18</definedName>
    <definedName name="A126252574L_Data">Data3!$FL$11:$FL$18</definedName>
    <definedName name="A126252574L_Latest">Data3!$FL$18</definedName>
    <definedName name="A126252578W">Data3!$FO$1:$FO$10,Data3!$FO$11:$FO$18</definedName>
    <definedName name="A126252578W_Data">Data3!$FO$11:$FO$18</definedName>
    <definedName name="A126252578W_Latest">Data3!$FO$18</definedName>
    <definedName name="A126252582L">Data3!$GV$1:$GV$10,Data3!$GV$11:$GV$18</definedName>
    <definedName name="A126252582L_Data">Data3!$GV$11:$GV$18</definedName>
    <definedName name="A126252582L_Latest">Data3!$GV$18</definedName>
    <definedName name="A126252586W">Data3!$DM$1:$DM$10,Data3!$DM$11:$DM$18</definedName>
    <definedName name="A126252586W_Data">Data3!$DM$11:$DM$18</definedName>
    <definedName name="A126252586W_Latest">Data3!$DM$18</definedName>
    <definedName name="A126252590L">Data3!$DS$1:$DS$10,Data3!$DS$11:$DS$18</definedName>
    <definedName name="A126252590L_Data">Data3!$DS$11:$DS$18</definedName>
    <definedName name="A126252590L_Latest">Data3!$DS$18</definedName>
    <definedName name="A126252594W">Data3!$DV$1:$DV$10,Data3!$DV$11:$DV$18</definedName>
    <definedName name="A126252594W_Data">Data3!$DV$11:$DV$18</definedName>
    <definedName name="A126252594W_Latest">Data3!$DV$18</definedName>
    <definedName name="A126252598F">Data3!$EK$1:$EK$10,Data3!$EK$11:$EK$18</definedName>
    <definedName name="A126252598F_Data">Data3!$EK$11:$EK$18</definedName>
    <definedName name="A126252598F_Latest">Data3!$EK$18</definedName>
    <definedName name="A126252602K">Data3!$EQ$1:$EQ$10,Data3!$EQ$11:$EQ$18</definedName>
    <definedName name="A126252602K_Data">Data3!$EQ$11:$EQ$18</definedName>
    <definedName name="A126252602K_Latest">Data3!$EQ$18</definedName>
    <definedName name="A126252606V">Data3!$HE$1:$HE$10,Data3!$HE$11:$HE$18</definedName>
    <definedName name="A126252606V_Data">Data3!$HE$11:$HE$18</definedName>
    <definedName name="A126252606V_Latest">Data3!$HE$18</definedName>
    <definedName name="A126252610K">Data4!$DC$1:$DC$10,Data4!$DC$11:$DC$18</definedName>
    <definedName name="A126252610K_Data">Data4!$DC$11:$DC$18</definedName>
    <definedName name="A126252610K_Latest">Data4!$DC$18</definedName>
    <definedName name="A126252614V">Data4!$EA$1:$EA$10,Data4!$EA$11:$EA$18</definedName>
    <definedName name="A126252614V_Data">Data4!$EA$11:$EA$18</definedName>
    <definedName name="A126252614V_Latest">Data4!$EA$18</definedName>
    <definedName name="A126252618C">Data4!$DO$1:$DO$10,Data4!$DO$11:$DO$18</definedName>
    <definedName name="A126252618C_Data">Data4!$DO$11:$DO$18</definedName>
    <definedName name="A126252618C_Latest">Data4!$DO$18</definedName>
    <definedName name="A126252622V">Data4!$DF$1:$DF$10,Data4!$DF$11:$DF$18</definedName>
    <definedName name="A126252622V_Data">Data4!$DF$11:$DF$18</definedName>
    <definedName name="A126252622V_Latest">Data4!$DF$18</definedName>
    <definedName name="A126252626C">Data4!$DL$1:$DL$10,Data4!$DL$11:$DL$18</definedName>
    <definedName name="A126252626C_Data">Data4!$DL$11:$DL$18</definedName>
    <definedName name="A126252626C_Latest">Data4!$DL$18</definedName>
    <definedName name="A126252630V">Data4!$EG$1:$EG$10,Data4!$EG$11:$EG$18</definedName>
    <definedName name="A126252630V_Data">Data4!$EG$11:$EG$18</definedName>
    <definedName name="A126252630V_Latest">Data4!$EG$18</definedName>
    <definedName name="A126252634C">Data4!$DX$1:$DX$10,Data4!$DX$11:$DX$18</definedName>
    <definedName name="A126252634C_Data">Data4!$DX$11:$DX$18</definedName>
    <definedName name="A126252634C_Latest">Data4!$DX$18</definedName>
    <definedName name="A126252638L">Data4!$EM$1:$EM$10,Data4!$EM$11:$EM$18</definedName>
    <definedName name="A126252638L_Data">Data4!$EM$11:$EM$18</definedName>
    <definedName name="A126252638L_Latest">Data4!$EM$18</definedName>
    <definedName name="A126252642C">Data4!$EY$1:$EY$10,Data4!$EY$11:$EY$18</definedName>
    <definedName name="A126252642C_Data">Data4!$EY$11:$EY$18</definedName>
    <definedName name="A126252642C_Latest">Data4!$EY$18</definedName>
    <definedName name="A126252646L">Data4!$CN$1:$CN$10,Data4!$CN$11:$CN$18</definedName>
    <definedName name="A126252646L_Data">Data4!$CN$11:$CN$18</definedName>
    <definedName name="A126252646L_Latest">Data4!$CN$18</definedName>
    <definedName name="A126252650C">Data4!$CZ$1:$CZ$10,Data4!$CZ$11:$CZ$18</definedName>
    <definedName name="A126252650C_Data">Data4!$CZ$11:$CZ$18</definedName>
    <definedName name="A126252650C_Latest">Data4!$CZ$18</definedName>
    <definedName name="A126252654L">Data4!$ED$1:$ED$10,Data4!$ED$11:$ED$18</definedName>
    <definedName name="A126252654L_Data">Data4!$ED$11:$ED$18</definedName>
    <definedName name="A126252654L_Latest">Data4!$ED$18</definedName>
    <definedName name="A126252658W">Data4!$EJ$1:$EJ$10,Data4!$EJ$11:$EJ$18</definedName>
    <definedName name="A126252658W_Data">Data4!$EJ$11:$EJ$18</definedName>
    <definedName name="A126252658W_Latest">Data4!$EJ$18</definedName>
    <definedName name="A126252662L">Data4!$EP$1:$EP$10,Data4!$EP$11:$EP$18</definedName>
    <definedName name="A126252662L_Data">Data4!$EP$11:$EP$18</definedName>
    <definedName name="A126252662L_Latest">Data4!$EP$18</definedName>
    <definedName name="A126252666W">Data4!$EV$1:$EV$10,Data4!$EV$11:$EV$18</definedName>
    <definedName name="A126252666W_Data">Data4!$EV$11:$EV$18</definedName>
    <definedName name="A126252666W_Latest">Data4!$EV$18</definedName>
    <definedName name="A126252670L">Data4!$BV$1:$BV$10,Data4!$BV$11:$BV$18</definedName>
    <definedName name="A126252670L_Data">Data4!$BV$11:$BV$18</definedName>
    <definedName name="A126252670L_Latest">Data4!$BV$18</definedName>
    <definedName name="A126252674W">Data4!$CE$1:$CE$10,Data4!$CE$11:$CE$18</definedName>
    <definedName name="A126252674W_Data">Data4!$CE$11:$CE$18</definedName>
    <definedName name="A126252674W_Latest">Data4!$CE$18</definedName>
    <definedName name="A126252678F">Data4!$CH$1:$CH$10,Data4!$CH$11:$CH$18</definedName>
    <definedName name="A126252678F_Data">Data4!$CH$11:$CH$18</definedName>
    <definedName name="A126252678F_Latest">Data4!$CH$18</definedName>
    <definedName name="A126252682W">Data4!$DI$1:$DI$10,Data4!$DI$11:$DI$18</definedName>
    <definedName name="A126252682W_Data">Data4!$DI$11:$DI$18</definedName>
    <definedName name="A126252682W_Latest">Data4!$DI$18</definedName>
    <definedName name="A126252686F">Data4!$BP$1:$BP$10,Data4!$BP$11:$BP$18</definedName>
    <definedName name="A126252686F_Data">Data4!$BP$11:$BP$18</definedName>
    <definedName name="A126252686F_Latest">Data4!$BP$18</definedName>
    <definedName name="A126252690W">Data4!$ES$1:$ES$10,Data4!$ES$11:$ES$18</definedName>
    <definedName name="A126252690W_Data">Data4!$ES$11:$ES$18</definedName>
    <definedName name="A126252690W_Latest">Data4!$ES$18</definedName>
    <definedName name="A126252694F">Data4!$FE$1:$FE$10,Data4!$FE$11:$FE$18</definedName>
    <definedName name="A126252694F_Data">Data4!$FE$11:$FE$18</definedName>
    <definedName name="A126252694F_Latest">Data4!$FE$18</definedName>
    <definedName name="A126252698R">Data4!$FH$1:$FH$10,Data4!$FH$11:$FH$18</definedName>
    <definedName name="A126252698R_Data">Data4!$FH$11:$FH$18</definedName>
    <definedName name="A126252698R_Latest">Data4!$FH$18</definedName>
    <definedName name="A126252702V">Data4!$CK$1:$CK$10,Data4!$CK$11:$CK$18</definedName>
    <definedName name="A126252702V_Data">Data4!$CK$11:$CK$18</definedName>
    <definedName name="A126252702V_Latest">Data4!$CK$18</definedName>
    <definedName name="A126252706C">Data4!$CT$1:$CT$10,Data4!$CT$11:$CT$18</definedName>
    <definedName name="A126252706C_Data">Data4!$CT$11:$CT$18</definedName>
    <definedName name="A126252706C_Latest">Data4!$CT$18</definedName>
    <definedName name="A126252710V">Data4!$DR$1:$DR$10,Data4!$DR$11:$DR$18</definedName>
    <definedName name="A126252710V_Data">Data4!$DR$11:$DR$18</definedName>
    <definedName name="A126252710V_Latest">Data4!$DR$18</definedName>
    <definedName name="A126252714C">Data4!$DU$1:$DU$10,Data4!$DU$11:$DU$18</definedName>
    <definedName name="A126252714C_Data">Data4!$DU$11:$DU$18</definedName>
    <definedName name="A126252714C_Latest">Data4!$DU$18</definedName>
    <definedName name="A126252718L">Data4!$FB$1:$FB$10,Data4!$FB$11:$FB$18</definedName>
    <definedName name="A126252718L_Data">Data4!$FB$11:$FB$18</definedName>
    <definedName name="A126252718L_Latest">Data4!$FB$18</definedName>
    <definedName name="A126252722C">Data4!$BS$1:$BS$10,Data4!$BS$11:$BS$18</definedName>
    <definedName name="A126252722C_Data">Data4!$BS$11:$BS$18</definedName>
    <definedName name="A126252722C_Latest">Data4!$BS$18</definedName>
    <definedName name="A126252726L">Data4!$BY$1:$BY$10,Data4!$BY$11:$BY$18</definedName>
    <definedName name="A126252726L_Data">Data4!$BY$11:$BY$18</definedName>
    <definedName name="A126252726L_Latest">Data4!$BY$18</definedName>
    <definedName name="A126252730C">Data4!$CB$1:$CB$10,Data4!$CB$11:$CB$18</definedName>
    <definedName name="A126252730C_Data">Data4!$CB$11:$CB$18</definedName>
    <definedName name="A126252730C_Latest">Data4!$CB$18</definedName>
    <definedName name="A126252734L">Data4!$CQ$1:$CQ$10,Data4!$CQ$11:$CQ$18</definedName>
    <definedName name="A126252734L_Data">Data4!$CQ$11:$CQ$18</definedName>
    <definedName name="A126252734L_Latest">Data4!$CQ$18</definedName>
    <definedName name="A126252738W">Data4!$CW$1:$CW$10,Data4!$CW$11:$CW$18</definedName>
    <definedName name="A126252738W_Data">Data4!$CW$11:$CW$18</definedName>
    <definedName name="A126252738W_Latest">Data4!$CW$18</definedName>
    <definedName name="A126252742L">Data4!$FK$1:$FK$10,Data4!$FK$11:$FK$18</definedName>
    <definedName name="A126252742L_Data">Data4!$FK$11:$FK$18</definedName>
    <definedName name="A126252742L_Latest">Data4!$FK$18</definedName>
    <definedName name="A126252746W">Data4!$HA$1:$HA$10,Data4!$HA$11:$HA$18</definedName>
    <definedName name="A126252746W_Data">Data4!$HA$11:$HA$18</definedName>
    <definedName name="A126252746W_Latest">Data4!$HA$18</definedName>
    <definedName name="A126252750L">Data4!$HY$1:$HY$10,Data4!$HY$11:$HY$18</definedName>
    <definedName name="A126252750L_Data">Data4!$HY$11:$HY$18</definedName>
    <definedName name="A126252750L_Latest">Data4!$HY$18</definedName>
    <definedName name="A126252754W">Data4!$HM$1:$HM$10,Data4!$HM$11:$HM$18</definedName>
    <definedName name="A126252754W_Data">Data4!$HM$11:$HM$18</definedName>
    <definedName name="A126252754W_Latest">Data4!$HM$18</definedName>
    <definedName name="A126252758F">Data4!$HD$1:$HD$10,Data4!$HD$11:$HD$18</definedName>
    <definedName name="A126252758F_Data">Data4!$HD$11:$HD$18</definedName>
    <definedName name="A126252758F_Latest">Data4!$HD$18</definedName>
    <definedName name="A126252762W">Data4!$HJ$1:$HJ$10,Data4!$HJ$11:$HJ$18</definedName>
    <definedName name="A126252762W_Data">Data4!$HJ$11:$HJ$18</definedName>
    <definedName name="A126252762W_Latest">Data4!$HJ$18</definedName>
    <definedName name="A126252766F">Data4!$IE$1:$IE$10,Data4!$IE$11:$IE$18</definedName>
    <definedName name="A126252766F_Data">Data4!$IE$11:$IE$18</definedName>
    <definedName name="A126252766F_Latest">Data4!$IE$18</definedName>
    <definedName name="A126252770W">Data4!$HV$1:$HV$10,Data4!$HV$11:$HV$18</definedName>
    <definedName name="A126252770W_Data">Data4!$HV$11:$HV$18</definedName>
    <definedName name="A126252770W_Latest">Data4!$HV$18</definedName>
    <definedName name="A126252774F">Data4!$IK$1:$IK$10,Data4!$IK$11:$IK$18</definedName>
    <definedName name="A126252774F_Data">Data4!$IK$11:$IK$18</definedName>
    <definedName name="A126252774F_Latest">Data4!$IK$18</definedName>
    <definedName name="A126252778R">Data5!$G$1:$G$10,Data5!$G$11:$G$18</definedName>
    <definedName name="A126252778R_Data">Data5!$G$11:$G$18</definedName>
    <definedName name="A126252778R_Latest">Data5!$G$18</definedName>
    <definedName name="A126252782F">Data4!$GL$1:$GL$10,Data4!$GL$11:$GL$18</definedName>
    <definedName name="A126252782F_Data">Data4!$GL$11:$GL$18</definedName>
    <definedName name="A126252782F_Latest">Data4!$GL$18</definedName>
    <definedName name="A126252786R">Data4!$GX$1:$GX$10,Data4!$GX$11:$GX$18</definedName>
    <definedName name="A126252786R_Data">Data4!$GX$11:$GX$18</definedName>
    <definedName name="A126252786R_Latest">Data4!$GX$18</definedName>
    <definedName name="A126252790F">Data4!$IB$1:$IB$10,Data4!$IB$11:$IB$18</definedName>
    <definedName name="A126252790F_Data">Data4!$IB$11:$IB$18</definedName>
    <definedName name="A126252790F_Latest">Data4!$IB$18</definedName>
    <definedName name="A126252794R">Data4!$IH$1:$IH$10,Data4!$IH$11:$IH$18</definedName>
    <definedName name="A126252794R_Data">Data4!$IH$11:$IH$18</definedName>
    <definedName name="A126252794R_Latest">Data4!$IH$18</definedName>
    <definedName name="A126252798X">Data4!$IN$1:$IN$10,Data4!$IN$11:$IN$18</definedName>
    <definedName name="A126252798X_Data">Data4!$IN$11:$IN$18</definedName>
    <definedName name="A126252798X_Latest">Data4!$IN$18</definedName>
    <definedName name="A126252802C">Data5!$D$1:$D$10,Data5!$D$11:$D$18</definedName>
    <definedName name="A126252802C_Data">Data5!$D$11:$D$18</definedName>
    <definedName name="A126252802C_Latest">Data5!$D$18</definedName>
    <definedName name="A126252806L">Data4!$FT$1:$FT$10,Data4!$FT$11:$FT$18</definedName>
    <definedName name="A126252806L_Data">Data4!$FT$11:$FT$18</definedName>
    <definedName name="A126252806L_Latest">Data4!$FT$18</definedName>
    <definedName name="A126252810C">Data4!$GC$1:$GC$10,Data4!$GC$11:$GC$18</definedName>
    <definedName name="A126252810C_Data">Data4!$GC$11:$GC$18</definedName>
    <definedName name="A126252810C_Latest">Data4!$GC$18</definedName>
    <definedName name="A126252814L">Data4!$GF$1:$GF$10,Data4!$GF$11:$GF$18</definedName>
    <definedName name="A126252814L_Data">Data4!$GF$11:$GF$18</definedName>
    <definedName name="A126252814L_Latest">Data4!$GF$18</definedName>
    <definedName name="A126252818W">Data4!$HG$1:$HG$10,Data4!$HG$11:$HG$18</definedName>
    <definedName name="A126252818W_Data">Data4!$HG$11:$HG$18</definedName>
    <definedName name="A126252818W_Latest">Data4!$HG$18</definedName>
    <definedName name="A126252822L">Data4!$FN$1:$FN$10,Data4!$FN$11:$FN$18</definedName>
    <definedName name="A126252822L_Data">Data4!$FN$11:$FN$18</definedName>
    <definedName name="A126252822L_Latest">Data4!$FN$18</definedName>
    <definedName name="A126252826W">Data4!$IQ$1:$IQ$10,Data4!$IQ$11:$IQ$18</definedName>
    <definedName name="A126252826W_Data">Data4!$IQ$11:$IQ$18</definedName>
    <definedName name="A126252826W_Latest">Data4!$IQ$18</definedName>
    <definedName name="A126252830L">Data5!$M$1:$M$10,Data5!$M$11:$M$18</definedName>
    <definedName name="A126252830L_Data">Data5!$M$11:$M$18</definedName>
    <definedName name="A126252830L_Latest">Data5!$M$18</definedName>
    <definedName name="A126252834W">Data5!$P$1:$P$10,Data5!$P$11:$P$18</definedName>
    <definedName name="A126252834W_Data">Data5!$P$11:$P$18</definedName>
    <definedName name="A126252834W_Latest">Data5!$P$18</definedName>
    <definedName name="A126252838F">Data4!$GI$1:$GI$10,Data4!$GI$11:$GI$18</definedName>
    <definedName name="A126252838F_Data">Data4!$GI$11:$GI$18</definedName>
    <definedName name="A126252838F_Latest">Data4!$GI$18</definedName>
    <definedName name="A126252842W">Data4!$GR$1:$GR$10,Data4!$GR$11:$GR$18</definedName>
    <definedName name="A126252842W_Data">Data4!$GR$11:$GR$18</definedName>
    <definedName name="A126252842W_Latest">Data4!$GR$18</definedName>
    <definedName name="A126252846F">Data4!$HP$1:$HP$10,Data4!$HP$11:$HP$18</definedName>
    <definedName name="A126252846F_Data">Data4!$HP$11:$HP$18</definedName>
    <definedName name="A126252846F_Latest">Data4!$HP$18</definedName>
    <definedName name="A126252850W">Data4!$HS$1:$HS$10,Data4!$HS$11:$HS$18</definedName>
    <definedName name="A126252850W_Data">Data4!$HS$11:$HS$18</definedName>
    <definedName name="A126252850W_Latest">Data4!$HS$18</definedName>
    <definedName name="A126252854F">Data5!$J$1:$J$10,Data5!$J$11:$J$18</definedName>
    <definedName name="A126252854F_Data">Data5!$J$11:$J$18</definedName>
    <definedName name="A126252854F_Latest">Data5!$J$18</definedName>
    <definedName name="A126252858R">Data4!$FQ$1:$FQ$10,Data4!$FQ$11:$FQ$18</definedName>
    <definedName name="A126252858R_Data">Data4!$FQ$11:$FQ$18</definedName>
    <definedName name="A126252858R_Latest">Data4!$FQ$18</definedName>
    <definedName name="A126252862F">Data4!$FW$1:$FW$10,Data4!$FW$11:$FW$18</definedName>
    <definedName name="A126252862F_Data">Data4!$FW$11:$FW$18</definedName>
    <definedName name="A126252862F_Latest">Data4!$FW$18</definedName>
    <definedName name="A126252866R">Data4!$FZ$1:$FZ$10,Data4!$FZ$11:$FZ$18</definedName>
    <definedName name="A126252866R_Data">Data4!$FZ$11:$FZ$18</definedName>
    <definedName name="A126252866R_Latest">Data4!$FZ$18</definedName>
    <definedName name="A126252870F">Data4!$GO$1:$GO$10,Data4!$GO$11:$GO$18</definedName>
    <definedName name="A126252870F_Data">Data4!$GO$11:$GO$18</definedName>
    <definedName name="A126252870F_Latest">Data4!$GO$18</definedName>
    <definedName name="A126252874R">Data4!$GU$1:$GU$10,Data4!$GU$11:$GU$18</definedName>
    <definedName name="A126252874R_Data">Data4!$GU$11:$GU$18</definedName>
    <definedName name="A126252874R_Latest">Data4!$GU$18</definedName>
    <definedName name="A126252878X">Data5!$S$1:$S$10,Data5!$S$11:$S$18</definedName>
    <definedName name="A126252878X_Data">Data5!$S$11:$S$18</definedName>
    <definedName name="A126252878X_Latest">Data5!$S$18</definedName>
    <definedName name="A126252882R">Data1!$IK$1:$IK$10,Data1!$IK$11:$IK$18</definedName>
    <definedName name="A126252882R_Data">Data1!$IK$11:$IK$18</definedName>
    <definedName name="A126252882R_Latest">Data1!$IK$18</definedName>
    <definedName name="A126252886X">Data2!$S$1:$S$10,Data2!$S$11:$S$18</definedName>
    <definedName name="A126252886X_Data">Data2!$S$11:$S$18</definedName>
    <definedName name="A126252886X_Latest">Data2!$S$18</definedName>
    <definedName name="A126252890R">Data2!$G$1:$G$10,Data2!$G$11:$G$18</definedName>
    <definedName name="A126252890R_Data">Data2!$G$11:$G$18</definedName>
    <definedName name="A126252890R_Latest">Data2!$G$18</definedName>
    <definedName name="A126252894X">Data1!$IN$1:$IN$10,Data1!$IN$11:$IN$18</definedName>
    <definedName name="A126252894X_Data">Data1!$IN$11:$IN$18</definedName>
    <definedName name="A126252894X_Latest">Data1!$IN$18</definedName>
    <definedName name="A126252898J">Data2!$D$1:$D$10,Data2!$D$11:$D$18</definedName>
    <definedName name="A126252898J_Data">Data2!$D$11:$D$18</definedName>
    <definedName name="A126252898J_Latest">Data2!$D$18</definedName>
    <definedName name="A126252902L">Data2!$Y$1:$Y$10,Data2!$Y$11:$Y$18</definedName>
    <definedName name="A126252902L_Data">Data2!$Y$11:$Y$18</definedName>
    <definedName name="A126252902L_Latest">Data2!$Y$18</definedName>
    <definedName name="A126252906W">Data2!$P$1:$P$10,Data2!$P$11:$P$18</definedName>
    <definedName name="A126252906W_Data">Data2!$P$11:$P$18</definedName>
    <definedName name="A126252906W_Latest">Data2!$P$18</definedName>
    <definedName name="A126252910L">Data2!$AE$1:$AE$10,Data2!$AE$11:$AE$18</definedName>
    <definedName name="A126252910L_Data">Data2!$AE$11:$AE$18</definedName>
    <definedName name="A126252910L_Latest">Data2!$AE$18</definedName>
    <definedName name="A126252914W">Data2!$AQ$1:$AQ$10,Data2!$AQ$11:$AQ$18</definedName>
    <definedName name="A126252914W_Data">Data2!$AQ$11:$AQ$18</definedName>
    <definedName name="A126252914W_Latest">Data2!$AQ$18</definedName>
    <definedName name="A126252918F">Data1!$HV$1:$HV$10,Data1!$HV$11:$HV$18</definedName>
    <definedName name="A126252918F_Data">Data1!$HV$11:$HV$18</definedName>
    <definedName name="A126252918F_Latest">Data1!$HV$18</definedName>
    <definedName name="A126252922W">Data1!$IH$1:$IH$10,Data1!$IH$11:$IH$18</definedName>
    <definedName name="A126252922W_Data">Data1!$IH$11:$IH$18</definedName>
    <definedName name="A126252922W_Latest">Data1!$IH$18</definedName>
    <definedName name="A126252926F">Data2!$V$1:$V$10,Data2!$V$11:$V$18</definedName>
    <definedName name="A126252926F_Data">Data2!$V$11:$V$18</definedName>
    <definedName name="A126252926F_Latest">Data2!$V$18</definedName>
    <definedName name="A126252930W">Data2!$AB$1:$AB$10,Data2!$AB$11:$AB$18</definedName>
    <definedName name="A126252930W_Data">Data2!$AB$11:$AB$18</definedName>
    <definedName name="A126252930W_Latest">Data2!$AB$18</definedName>
    <definedName name="A126252934F">Data2!$AH$1:$AH$10,Data2!$AH$11:$AH$18</definedName>
    <definedName name="A126252934F_Data">Data2!$AH$11:$AH$18</definedName>
    <definedName name="A126252934F_Latest">Data2!$AH$18</definedName>
    <definedName name="A126252938R">Data2!$AN$1:$AN$10,Data2!$AN$11:$AN$18</definedName>
    <definedName name="A126252938R_Data">Data2!$AN$11:$AN$18</definedName>
    <definedName name="A126252938R_Latest">Data2!$AN$18</definedName>
    <definedName name="A126252942F">Data1!$HD$1:$HD$10,Data1!$HD$11:$HD$18</definedName>
    <definedName name="A126252942F_Data">Data1!$HD$11:$HD$18</definedName>
    <definedName name="A126252942F_Latest">Data1!$HD$18</definedName>
    <definedName name="A126252946R">Data1!$HM$1:$HM$10,Data1!$HM$11:$HM$18</definedName>
    <definedName name="A126252946R_Data">Data1!$HM$11:$HM$18</definedName>
    <definedName name="A126252946R_Latest">Data1!$HM$18</definedName>
    <definedName name="A126252950F">Data1!$HP$1:$HP$10,Data1!$HP$11:$HP$18</definedName>
    <definedName name="A126252950F_Data">Data1!$HP$11:$HP$18</definedName>
    <definedName name="A126252950F_Latest">Data1!$HP$18</definedName>
    <definedName name="A126252954R">Data1!$IQ$1:$IQ$10,Data1!$IQ$11:$IQ$18</definedName>
    <definedName name="A126252954R_Data">Data1!$IQ$11:$IQ$18</definedName>
    <definedName name="A126252954R_Latest">Data1!$IQ$18</definedName>
    <definedName name="A126252958X">Data1!$GX$1:$GX$10,Data1!$GX$11:$GX$18</definedName>
    <definedName name="A126252958X_Data">Data1!$GX$11:$GX$18</definedName>
    <definedName name="A126252958X_Latest">Data1!$GX$18</definedName>
    <definedName name="A126252962R">Data2!$AK$1:$AK$10,Data2!$AK$11:$AK$18</definedName>
    <definedName name="A126252962R_Data">Data2!$AK$11:$AK$18</definedName>
    <definedName name="A126252962R_Latest">Data2!$AK$18</definedName>
    <definedName name="A126252966X">Data2!$AW$1:$AW$10,Data2!$AW$11:$AW$18</definedName>
    <definedName name="A126252966X_Data">Data2!$AW$11:$AW$18</definedName>
    <definedName name="A126252966X_Latest">Data2!$AW$18</definedName>
    <definedName name="A126252970R">Data2!$AZ$1:$AZ$10,Data2!$AZ$11:$AZ$18</definedName>
    <definedName name="A126252970R_Data">Data2!$AZ$11:$AZ$18</definedName>
    <definedName name="A126252970R_Latest">Data2!$AZ$18</definedName>
    <definedName name="A126252974X">Data1!$HS$1:$HS$10,Data1!$HS$11:$HS$18</definedName>
    <definedName name="A126252974X_Data">Data1!$HS$11:$HS$18</definedName>
    <definedName name="A126252974X_Latest">Data1!$HS$18</definedName>
    <definedName name="A126252978J">Data1!$IB$1:$IB$10,Data1!$IB$11:$IB$18</definedName>
    <definedName name="A126252978J_Data">Data1!$IB$11:$IB$18</definedName>
    <definedName name="A126252978J_Latest">Data1!$IB$18</definedName>
    <definedName name="A126252982X">Data2!$J$1:$J$10,Data2!$J$11:$J$18</definedName>
    <definedName name="A126252982X_Data">Data2!$J$11:$J$18</definedName>
    <definedName name="A126252982X_Latest">Data2!$J$18</definedName>
    <definedName name="A126252986J">Data2!$M$1:$M$10,Data2!$M$11:$M$18</definedName>
    <definedName name="A126252986J_Data">Data2!$M$11:$M$18</definedName>
    <definedName name="A126252986J_Latest">Data2!$M$18</definedName>
    <definedName name="A126252990X">Data2!$AT$1:$AT$10,Data2!$AT$11:$AT$18</definedName>
    <definedName name="A126252990X_Data">Data2!$AT$11:$AT$18</definedName>
    <definedName name="A126252990X_Latest">Data2!$AT$18</definedName>
    <definedName name="A126252994J">Data1!$HA$1:$HA$10,Data1!$HA$11:$HA$18</definedName>
    <definedName name="A126252994J_Data">Data1!$HA$11:$HA$18</definedName>
    <definedName name="A126252994J_Latest">Data1!$HA$18</definedName>
    <definedName name="A126252998T">Data1!$HG$1:$HG$10,Data1!$HG$11:$HG$18</definedName>
    <definedName name="A126252998T_Data">Data1!$HG$11:$HG$18</definedName>
    <definedName name="A126252998T_Latest">Data1!$HG$18</definedName>
    <definedName name="A126253002X">Data1!$HJ$1:$HJ$10,Data1!$HJ$11:$HJ$18</definedName>
    <definedName name="A126253002X_Data">Data1!$HJ$11:$HJ$18</definedName>
    <definedName name="A126253002X_Latest">Data1!$HJ$18</definedName>
    <definedName name="A126253006J">Data1!$HY$1:$HY$10,Data1!$HY$11:$HY$18</definedName>
    <definedName name="A126253006J_Data">Data1!$HY$11:$HY$18</definedName>
    <definedName name="A126253006J_Latest">Data1!$HY$18</definedName>
    <definedName name="A126253010X">Data1!$IE$1:$IE$10,Data1!$IE$11:$IE$18</definedName>
    <definedName name="A126253010X_Data">Data1!$IE$11:$IE$18</definedName>
    <definedName name="A126253010X_Latest">Data1!$IE$18</definedName>
    <definedName name="A126253014J">Data2!$BC$1:$BC$10,Data2!$BC$11:$BC$18</definedName>
    <definedName name="A126253014J_Data">Data2!$BC$11:$BC$18</definedName>
    <definedName name="A126253014J_Latest">Data2!$BC$18</definedName>
    <definedName name="A126254106K">Data3!$AY$1:$AY$10,Data3!$AY$11:$AY$18</definedName>
    <definedName name="A126254106K_Data">Data3!$AY$11:$AY$18</definedName>
    <definedName name="A126254106K_Latest">Data3!$AY$18</definedName>
    <definedName name="A126254110A">Data3!$BW$1:$BW$10,Data3!$BW$11:$BW$18</definedName>
    <definedName name="A126254110A_Data">Data3!$BW$11:$BW$18</definedName>
    <definedName name="A126254110A_Latest">Data3!$BW$18</definedName>
    <definedName name="A126254114K">Data3!$BK$1:$BK$10,Data3!$BK$11:$BK$18</definedName>
    <definedName name="A126254114K_Data">Data3!$BK$11:$BK$18</definedName>
    <definedName name="A126254114K_Latest">Data3!$BK$18</definedName>
    <definedName name="A126254118V">Data3!$BB$1:$BB$10,Data3!$BB$11:$BB$18</definedName>
    <definedName name="A126254118V_Data">Data3!$BB$11:$BB$18</definedName>
    <definedName name="A126254118V_Latest">Data3!$BB$18</definedName>
    <definedName name="A126254122K">Data3!$BH$1:$BH$10,Data3!$BH$11:$BH$18</definedName>
    <definedName name="A126254122K_Data">Data3!$BH$11:$BH$18</definedName>
    <definedName name="A126254122K_Latest">Data3!$BH$18</definedName>
    <definedName name="A126254126V">Data3!$CC$1:$CC$10,Data3!$CC$11:$CC$18</definedName>
    <definedName name="A126254126V_Data">Data3!$CC$11:$CC$18</definedName>
    <definedName name="A126254126V_Latest">Data3!$CC$18</definedName>
    <definedName name="A126254130K">Data3!$BT$1:$BT$10,Data3!$BT$11:$BT$18</definedName>
    <definedName name="A126254130K_Data">Data3!$BT$11:$BT$18</definedName>
    <definedName name="A126254130K_Latest">Data3!$BT$18</definedName>
    <definedName name="A126254134V">Data3!$CI$1:$CI$10,Data3!$CI$11:$CI$18</definedName>
    <definedName name="A126254134V_Data">Data3!$CI$11:$CI$18</definedName>
    <definedName name="A126254134V_Latest">Data3!$CI$18</definedName>
    <definedName name="A126254138C">Data3!$CU$1:$CU$10,Data3!$CU$11:$CU$18</definedName>
    <definedName name="A126254138C_Data">Data3!$CU$11:$CU$18</definedName>
    <definedName name="A126254138C_Latest">Data3!$CU$18</definedName>
    <definedName name="A126254142V">Data3!$AJ$1:$AJ$10,Data3!$AJ$11:$AJ$18</definedName>
    <definedName name="A126254142V_Data">Data3!$AJ$11:$AJ$18</definedName>
    <definedName name="A126254142V_Latest">Data3!$AJ$18</definedName>
    <definedName name="A126254146C">Data3!$AV$1:$AV$10,Data3!$AV$11:$AV$18</definedName>
    <definedName name="A126254146C_Data">Data3!$AV$11:$AV$18</definedName>
    <definedName name="A126254146C_Latest">Data3!$AV$18</definedName>
    <definedName name="A126254150V">Data3!$BZ$1:$BZ$10,Data3!$BZ$11:$BZ$18</definedName>
    <definedName name="A126254150V_Data">Data3!$BZ$11:$BZ$18</definedName>
    <definedName name="A126254150V_Latest">Data3!$BZ$18</definedName>
    <definedName name="A126254154C">Data3!$CF$1:$CF$10,Data3!$CF$11:$CF$18</definedName>
    <definedName name="A126254154C_Data">Data3!$CF$11:$CF$18</definedName>
    <definedName name="A126254154C_Latest">Data3!$CF$18</definedName>
    <definedName name="A126254158L">Data3!$CL$1:$CL$10,Data3!$CL$11:$CL$18</definedName>
    <definedName name="A126254158L_Data">Data3!$CL$11:$CL$18</definedName>
    <definedName name="A126254158L_Latest">Data3!$CL$18</definedName>
    <definedName name="A126254162C">Data3!$CR$1:$CR$10,Data3!$CR$11:$CR$18</definedName>
    <definedName name="A126254162C_Data">Data3!$CR$11:$CR$18</definedName>
    <definedName name="A126254162C_Latest">Data3!$CR$18</definedName>
    <definedName name="A126254166L">Data3!$R$1:$R$10,Data3!$R$11:$R$18</definedName>
    <definedName name="A126254166L_Data">Data3!$R$11:$R$18</definedName>
    <definedName name="A126254166L_Latest">Data3!$R$18</definedName>
    <definedName name="A126254170C">Data3!$AA$1:$AA$10,Data3!$AA$11:$AA$18</definedName>
    <definedName name="A126254170C_Data">Data3!$AA$11:$AA$18</definedName>
    <definedName name="A126254170C_Latest">Data3!$AA$18</definedName>
    <definedName name="A126254174L">Data3!$AD$1:$AD$10,Data3!$AD$11:$AD$18</definedName>
    <definedName name="A126254174L_Data">Data3!$AD$11:$AD$18</definedName>
    <definedName name="A126254174L_Latest">Data3!$AD$18</definedName>
    <definedName name="A126254178W">Data3!$BE$1:$BE$10,Data3!$BE$11:$BE$18</definedName>
    <definedName name="A126254178W_Data">Data3!$BE$11:$BE$18</definedName>
    <definedName name="A126254178W_Latest">Data3!$BE$18</definedName>
    <definedName name="A126254182L">Data3!$L$1:$L$10,Data3!$L$11:$L$18</definedName>
    <definedName name="A126254182L_Data">Data3!$L$11:$L$18</definedName>
    <definedName name="A126254182L_Latest">Data3!$L$18</definedName>
    <definedName name="A126254186W">Data3!$CO$1:$CO$10,Data3!$CO$11:$CO$18</definedName>
    <definedName name="A126254186W_Data">Data3!$CO$11:$CO$18</definedName>
    <definedName name="A126254186W_Latest">Data3!$CO$18</definedName>
    <definedName name="A126254190L">Data3!$DA$1:$DA$10,Data3!$DA$11:$DA$18</definedName>
    <definedName name="A126254190L_Data">Data3!$DA$11:$DA$18</definedName>
    <definedName name="A126254190L_Latest">Data3!$DA$18</definedName>
    <definedName name="A126254194W">Data3!$DD$1:$DD$10,Data3!$DD$11:$DD$18</definedName>
    <definedName name="A126254194W_Data">Data3!$DD$11:$DD$18</definedName>
    <definedName name="A126254194W_Latest">Data3!$DD$18</definedName>
    <definedName name="A126254198F">Data3!$AG$1:$AG$10,Data3!$AG$11:$AG$18</definedName>
    <definedName name="A126254198F_Data">Data3!$AG$11:$AG$18</definedName>
    <definedName name="A126254198F_Latest">Data3!$AG$18</definedName>
    <definedName name="A126254202K">Data3!$AP$1:$AP$10,Data3!$AP$11:$AP$18</definedName>
    <definedName name="A126254202K_Data">Data3!$AP$11:$AP$18</definedName>
    <definedName name="A126254202K_Latest">Data3!$AP$18</definedName>
    <definedName name="A126254206V">Data3!$BN$1:$BN$10,Data3!$BN$11:$BN$18</definedName>
    <definedName name="A126254206V_Data">Data3!$BN$11:$BN$18</definedName>
    <definedName name="A126254206V_Latest">Data3!$BN$18</definedName>
    <definedName name="A126254210K">Data3!$BQ$1:$BQ$10,Data3!$BQ$11:$BQ$18</definedName>
    <definedName name="A126254210K_Data">Data3!$BQ$11:$BQ$18</definedName>
    <definedName name="A126254210K_Latest">Data3!$BQ$18</definedName>
    <definedName name="A126254214V">Data3!$CX$1:$CX$10,Data3!$CX$11:$CX$18</definedName>
    <definedName name="A126254214V_Data">Data3!$CX$11:$CX$18</definedName>
    <definedName name="A126254214V_Latest">Data3!$CX$18</definedName>
    <definedName name="A126254218C">Data3!$O$1:$O$10,Data3!$O$11:$O$18</definedName>
    <definedName name="A126254218C_Data">Data3!$O$11:$O$18</definedName>
    <definedName name="A126254218C_Latest">Data3!$O$18</definedName>
    <definedName name="A126254222V">Data3!$U$1:$U$10,Data3!$U$11:$U$18</definedName>
    <definedName name="A126254222V_Data">Data3!$U$11:$U$18</definedName>
    <definedName name="A126254222V_Latest">Data3!$U$18</definedName>
    <definedName name="A126254226C">Data3!$X$1:$X$10,Data3!$X$11:$X$18</definedName>
    <definedName name="A126254226C_Data">Data3!$X$11:$X$18</definedName>
    <definedName name="A126254226C_Latest">Data3!$X$18</definedName>
    <definedName name="A126254230V">Data3!$AM$1:$AM$10,Data3!$AM$11:$AM$18</definedName>
    <definedName name="A126254230V_Data">Data3!$AM$11:$AM$18</definedName>
    <definedName name="A126254230V_Latest">Data3!$AM$18</definedName>
    <definedName name="A126254234C">Data3!$AS$1:$AS$10,Data3!$AS$11:$AS$18</definedName>
    <definedName name="A126254234C_Data">Data3!$AS$11:$AS$18</definedName>
    <definedName name="A126254234C_Latest">Data3!$AS$18</definedName>
    <definedName name="A126254238L">Data3!$DG$1:$DG$10,Data3!$DG$11:$DG$18</definedName>
    <definedName name="A126254238L_Data">Data3!$DG$11:$DG$18</definedName>
    <definedName name="A126254238L_Latest">Data3!$DG$18</definedName>
    <definedName name="A126255330W">Data1!$EM$1:$EM$10,Data1!$EM$11:$EM$18</definedName>
    <definedName name="A126255330W_Data">Data1!$EM$11:$EM$18</definedName>
    <definedName name="A126255330W_Latest">Data1!$EM$18</definedName>
    <definedName name="A126255334F">Data1!$FK$1:$FK$10,Data1!$FK$11:$FK$18</definedName>
    <definedName name="A126255334F_Data">Data1!$FK$11:$FK$18</definedName>
    <definedName name="A126255334F_Latest">Data1!$FK$18</definedName>
    <definedName name="A126255338R">Data1!$EY$1:$EY$10,Data1!$EY$11:$EY$18</definedName>
    <definedName name="A126255338R_Data">Data1!$EY$11:$EY$18</definedName>
    <definedName name="A126255338R_Latest">Data1!$EY$18</definedName>
    <definedName name="A126255342F">Data1!$EP$1:$EP$10,Data1!$EP$11:$EP$18</definedName>
    <definedName name="A126255342F_Data">Data1!$EP$11:$EP$18</definedName>
    <definedName name="A126255342F_Latest">Data1!$EP$18</definedName>
    <definedName name="A126255346R">Data1!$EV$1:$EV$10,Data1!$EV$11:$EV$18</definedName>
    <definedName name="A126255346R_Data">Data1!$EV$11:$EV$18</definedName>
    <definedName name="A126255346R_Latest">Data1!$EV$18</definedName>
    <definedName name="A126255350F">Data1!$FQ$1:$FQ$10,Data1!$FQ$11:$FQ$18</definedName>
    <definedName name="A126255350F_Data">Data1!$FQ$11:$FQ$18</definedName>
    <definedName name="A126255350F_Latest">Data1!$FQ$18</definedName>
    <definedName name="A126255354R">Data1!$FH$1:$FH$10,Data1!$FH$11:$FH$18</definedName>
    <definedName name="A126255354R_Data">Data1!$FH$11:$FH$18</definedName>
    <definedName name="A126255354R_Latest">Data1!$FH$18</definedName>
    <definedName name="A126255358X">Data1!$FW$1:$FW$10,Data1!$FW$11:$FW$18</definedName>
    <definedName name="A126255358X_Data">Data1!$FW$11:$FW$18</definedName>
    <definedName name="A126255358X_Latest">Data1!$FW$18</definedName>
    <definedName name="A126255362R">Data1!$GI$1:$GI$10,Data1!$GI$11:$GI$18</definedName>
    <definedName name="A126255362R_Data">Data1!$GI$11:$GI$18</definedName>
    <definedName name="A126255362R_Latest">Data1!$GI$18</definedName>
    <definedName name="A126255366X">Data1!$DX$1:$DX$10,Data1!$DX$11:$DX$18</definedName>
    <definedName name="A126255366X_Data">Data1!$DX$11:$DX$18</definedName>
    <definedName name="A126255366X_Latest">Data1!$DX$18</definedName>
    <definedName name="A126255370R">Data1!$EJ$1:$EJ$10,Data1!$EJ$11:$EJ$18</definedName>
    <definedName name="A126255370R_Data">Data1!$EJ$11:$EJ$18</definedName>
    <definedName name="A126255370R_Latest">Data1!$EJ$18</definedName>
    <definedName name="A126255374X">Data1!$FN$1:$FN$10,Data1!$FN$11:$FN$18</definedName>
    <definedName name="A126255374X_Data">Data1!$FN$11:$FN$18</definedName>
    <definedName name="A126255374X_Latest">Data1!$FN$18</definedName>
    <definedName name="A126255378J">Data1!$FT$1:$FT$10,Data1!$FT$11:$FT$18</definedName>
    <definedName name="A126255378J_Data">Data1!$FT$11:$FT$18</definedName>
    <definedName name="A126255378J_Latest">Data1!$FT$18</definedName>
    <definedName name="A126255382X">Data1!$FZ$1:$FZ$10,Data1!$FZ$11:$FZ$18</definedName>
    <definedName name="A126255382X_Data">Data1!$FZ$11:$FZ$18</definedName>
    <definedName name="A126255382X_Latest">Data1!$FZ$18</definedName>
    <definedName name="A126255386J">Data1!$GF$1:$GF$10,Data1!$GF$11:$GF$18</definedName>
    <definedName name="A126255386J_Data">Data1!$GF$11:$GF$18</definedName>
    <definedName name="A126255386J_Latest">Data1!$GF$18</definedName>
    <definedName name="A126255390X">Data1!$DF$1:$DF$10,Data1!$DF$11:$DF$18</definedName>
    <definedName name="A126255390X_Data">Data1!$DF$11:$DF$18</definedName>
    <definedName name="A126255390X_Latest">Data1!$DF$18</definedName>
    <definedName name="A126255394J">Data1!$DO$1:$DO$10,Data1!$DO$11:$DO$18</definedName>
    <definedName name="A126255394J_Data">Data1!$DO$11:$DO$18</definedName>
    <definedName name="A126255394J_Latest">Data1!$DO$18</definedName>
    <definedName name="A126255398T">Data1!$DR$1:$DR$10,Data1!$DR$11:$DR$18</definedName>
    <definedName name="A126255398T_Data">Data1!$DR$11:$DR$18</definedName>
    <definedName name="A126255398T_Latest">Data1!$DR$18</definedName>
    <definedName name="A126255402W">Data1!$ES$1:$ES$10,Data1!$ES$11:$ES$18</definedName>
    <definedName name="A126255402W_Data">Data1!$ES$11:$ES$18</definedName>
    <definedName name="A126255402W_Latest">Data1!$ES$18</definedName>
    <definedName name="A126255406F">Data1!$CZ$1:$CZ$10,Data1!$CZ$11:$CZ$18</definedName>
    <definedName name="A126255406F_Data">Data1!$CZ$11:$CZ$18</definedName>
    <definedName name="A126255406F_Latest">Data1!$CZ$18</definedName>
    <definedName name="A126255410W">Data1!$GC$1:$GC$10,Data1!$GC$11:$GC$18</definedName>
    <definedName name="A126255410W_Data">Data1!$GC$11:$GC$18</definedName>
    <definedName name="A126255410W_Latest">Data1!$GC$18</definedName>
    <definedName name="A126255414F">Data1!$GO$1:$GO$10,Data1!$GO$11:$GO$18</definedName>
    <definedName name="A126255414F_Data">Data1!$GO$11:$GO$18</definedName>
    <definedName name="A126255414F_Latest">Data1!$GO$18</definedName>
    <definedName name="A126255418R">Data1!$GR$1:$GR$10,Data1!$GR$11:$GR$18</definedName>
    <definedName name="A126255418R_Data">Data1!$GR$11:$GR$18</definedName>
    <definedName name="A126255418R_Latest">Data1!$GR$18</definedName>
    <definedName name="A126255422F">Data1!$DU$1:$DU$10,Data1!$DU$11:$DU$18</definedName>
    <definedName name="A126255422F_Data">Data1!$DU$11:$DU$18</definedName>
    <definedName name="A126255422F_Latest">Data1!$DU$18</definedName>
    <definedName name="A126255426R">Data1!$ED$1:$ED$10,Data1!$ED$11:$ED$18</definedName>
    <definedName name="A126255426R_Data">Data1!$ED$11:$ED$18</definedName>
    <definedName name="A126255426R_Latest">Data1!$ED$18</definedName>
    <definedName name="A126255430F">Data1!$FB$1:$FB$10,Data1!$FB$11:$FB$18</definedName>
    <definedName name="A126255430F_Data">Data1!$FB$11:$FB$18</definedName>
    <definedName name="A126255430F_Latest">Data1!$FB$18</definedName>
    <definedName name="A126255434R">Data1!$FE$1:$FE$10,Data1!$FE$11:$FE$18</definedName>
    <definedName name="A126255434R_Data">Data1!$FE$11:$FE$18</definedName>
    <definedName name="A126255434R_Latest">Data1!$FE$18</definedName>
    <definedName name="A126255438X">Data1!$GL$1:$GL$10,Data1!$GL$11:$GL$18</definedName>
    <definedName name="A126255438X_Data">Data1!$GL$11:$GL$18</definedName>
    <definedName name="A126255438X_Latest">Data1!$GL$18</definedName>
    <definedName name="A126255442R">Data1!$DC$1:$DC$10,Data1!$DC$11:$DC$18</definedName>
    <definedName name="A126255442R_Data">Data1!$DC$11:$DC$18</definedName>
    <definedName name="A126255442R_Latest">Data1!$DC$18</definedName>
    <definedName name="A126255446X">Data1!$DI$1:$DI$10,Data1!$DI$11:$DI$18</definedName>
    <definedName name="A126255446X_Data">Data1!$DI$11:$DI$18</definedName>
    <definedName name="A126255446X_Latest">Data1!$DI$18</definedName>
    <definedName name="A126255450R">Data1!$DL$1:$DL$10,Data1!$DL$11:$DL$18</definedName>
    <definedName name="A126255450R_Data">Data1!$DL$11:$DL$18</definedName>
    <definedName name="A126255450R_Latest">Data1!$DL$18</definedName>
    <definedName name="A126255454X">Data1!$EA$1:$EA$10,Data1!$EA$11:$EA$18</definedName>
    <definedName name="A126255454X_Data">Data1!$EA$11:$EA$18</definedName>
    <definedName name="A126255454X_Latest">Data1!$EA$18</definedName>
    <definedName name="A126255458J">Data1!$EG$1:$EG$10,Data1!$EG$11:$EG$18</definedName>
    <definedName name="A126255458J_Data">Data1!$EG$11:$EG$18</definedName>
    <definedName name="A126255458J_Latest">Data1!$EG$18</definedName>
    <definedName name="A126255462X">Data1!$GU$1:$GU$10,Data1!$GU$11:$GU$18</definedName>
    <definedName name="A126255462X_Data">Data1!$GU$11:$GU$18</definedName>
    <definedName name="A126255462X_Latest">Data1!$GU$18</definedName>
    <definedName name="A126256554A">Data2!$CS$1:$CS$10,Data2!$CS$11:$CS$18</definedName>
    <definedName name="A126256554A_Data">Data2!$CS$11:$CS$18</definedName>
    <definedName name="A126256554A_Latest">Data2!$CS$18</definedName>
    <definedName name="A126256558K">Data2!$DQ$1:$DQ$10,Data2!$DQ$11:$DQ$18</definedName>
    <definedName name="A126256558K_Data">Data2!$DQ$11:$DQ$18</definedName>
    <definedName name="A126256558K_Latest">Data2!$DQ$18</definedName>
    <definedName name="A126256562A">Data2!$DE$1:$DE$10,Data2!$DE$11:$DE$18</definedName>
    <definedName name="A126256562A_Data">Data2!$DE$11:$DE$18</definedName>
    <definedName name="A126256562A_Latest">Data2!$DE$18</definedName>
    <definedName name="A126256566K">Data2!$CV$1:$CV$10,Data2!$CV$11:$CV$18</definedName>
    <definedName name="A126256566K_Data">Data2!$CV$11:$CV$18</definedName>
    <definedName name="A126256566K_Latest">Data2!$CV$18</definedName>
    <definedName name="A126256570A">Data2!$DB$1:$DB$10,Data2!$DB$11:$DB$18</definedName>
    <definedName name="A126256570A_Data">Data2!$DB$11:$DB$18</definedName>
    <definedName name="A126256570A_Latest">Data2!$DB$18</definedName>
    <definedName name="A126256574K">Data2!$DW$1:$DW$10,Data2!$DW$11:$DW$18</definedName>
    <definedName name="A126256574K_Data">Data2!$DW$11:$DW$18</definedName>
    <definedName name="A126256574K_Latest">Data2!$DW$18</definedName>
    <definedName name="A126256578V">Data2!$DN$1:$DN$10,Data2!$DN$11:$DN$18</definedName>
    <definedName name="A126256578V_Data">Data2!$DN$11:$DN$18</definedName>
    <definedName name="A126256578V_Latest">Data2!$DN$18</definedName>
    <definedName name="A126256582K">Data2!$EC$1:$EC$10,Data2!$EC$11:$EC$18</definedName>
    <definedName name="A126256582K_Data">Data2!$EC$11:$EC$18</definedName>
    <definedName name="A126256582K_Latest">Data2!$EC$18</definedName>
    <definedName name="A126256586V">Data2!$EO$1:$EO$10,Data2!$EO$11:$EO$18</definedName>
    <definedName name="A126256586V_Data">Data2!$EO$11:$EO$18</definedName>
    <definedName name="A126256586V_Latest">Data2!$EO$18</definedName>
    <definedName name="A126256590K">Data2!$CD$1:$CD$10,Data2!$CD$11:$CD$18</definedName>
    <definedName name="A126256590K_Data">Data2!$CD$11:$CD$18</definedName>
    <definedName name="A126256590K_Latest">Data2!$CD$18</definedName>
    <definedName name="A126256594V">Data2!$CP$1:$CP$10,Data2!$CP$11:$CP$18</definedName>
    <definedName name="A126256594V_Data">Data2!$CP$11:$CP$18</definedName>
    <definedName name="A126256594V_Latest">Data2!$CP$18</definedName>
    <definedName name="A126256598C">Data2!$DT$1:$DT$10,Data2!$DT$11:$DT$18</definedName>
    <definedName name="A126256598C_Data">Data2!$DT$11:$DT$18</definedName>
    <definedName name="A126256598C_Latest">Data2!$DT$18</definedName>
    <definedName name="A126256602J">Data2!$DZ$1:$DZ$10,Data2!$DZ$11:$DZ$18</definedName>
    <definedName name="A126256602J_Data">Data2!$DZ$11:$DZ$18</definedName>
    <definedName name="A126256602J_Latest">Data2!$DZ$18</definedName>
    <definedName name="A126256606T">Data2!$EF$1:$EF$10,Data2!$EF$11:$EF$18</definedName>
    <definedName name="A126256606T_Data">Data2!$EF$11:$EF$18</definedName>
    <definedName name="A126256606T_Latest">Data2!$EF$18</definedName>
    <definedName name="A126256610J">Data2!$EL$1:$EL$10,Data2!$EL$11:$EL$18</definedName>
    <definedName name="A126256610J_Data">Data2!$EL$11:$EL$18</definedName>
    <definedName name="A126256610J_Latest">Data2!$EL$18</definedName>
    <definedName name="A126256614T">Data2!$BL$1:$BL$10,Data2!$BL$11:$BL$18</definedName>
    <definedName name="A126256614T_Data">Data2!$BL$11:$BL$18</definedName>
    <definedName name="A126256614T_Latest">Data2!$BL$18</definedName>
    <definedName name="A126256618A">Data2!$BU$1:$BU$10,Data2!$BU$11:$BU$18</definedName>
    <definedName name="A126256618A_Data">Data2!$BU$11:$BU$18</definedName>
    <definedName name="A126256618A_Latest">Data2!$BU$18</definedName>
    <definedName name="A126256622T">Data2!$BX$1:$BX$10,Data2!$BX$11:$BX$18</definedName>
    <definedName name="A126256622T_Data">Data2!$BX$11:$BX$18</definedName>
    <definedName name="A126256622T_Latest">Data2!$BX$18</definedName>
    <definedName name="A126256626A">Data2!$CY$1:$CY$10,Data2!$CY$11:$CY$18</definedName>
    <definedName name="A126256626A_Data">Data2!$CY$11:$CY$18</definedName>
    <definedName name="A126256626A_Latest">Data2!$CY$18</definedName>
    <definedName name="A126256630T">Data2!$BF$1:$BF$10,Data2!$BF$11:$BF$18</definedName>
    <definedName name="A126256630T_Data">Data2!$BF$11:$BF$18</definedName>
    <definedName name="A126256630T_Latest">Data2!$BF$18</definedName>
    <definedName name="A126256634A">Data2!$EI$1:$EI$10,Data2!$EI$11:$EI$18</definedName>
    <definedName name="A126256634A_Data">Data2!$EI$11:$EI$18</definedName>
    <definedName name="A126256634A_Latest">Data2!$EI$18</definedName>
    <definedName name="A126256638K">Data2!$EU$1:$EU$10,Data2!$EU$11:$EU$18</definedName>
    <definedName name="A126256638K_Data">Data2!$EU$11:$EU$18</definedName>
    <definedName name="A126256638K_Latest">Data2!$EU$18</definedName>
    <definedName name="A126256642A">Data2!$EX$1:$EX$10,Data2!$EX$11:$EX$18</definedName>
    <definedName name="A126256642A_Data">Data2!$EX$11:$EX$18</definedName>
    <definedName name="A126256642A_Latest">Data2!$EX$18</definedName>
    <definedName name="A126256646K">Data2!$CA$1:$CA$10,Data2!$CA$11:$CA$18</definedName>
    <definedName name="A126256646K_Data">Data2!$CA$11:$CA$18</definedName>
    <definedName name="A126256646K_Latest">Data2!$CA$18</definedName>
    <definedName name="A126256650A">Data2!$CJ$1:$CJ$10,Data2!$CJ$11:$CJ$18</definedName>
    <definedName name="A126256650A_Data">Data2!$CJ$11:$CJ$18</definedName>
    <definedName name="A126256650A_Latest">Data2!$CJ$18</definedName>
    <definedName name="A126256654K">Data2!$DH$1:$DH$10,Data2!$DH$11:$DH$18</definedName>
    <definedName name="A126256654K_Data">Data2!$DH$11:$DH$18</definedName>
    <definedName name="A126256654K_Latest">Data2!$DH$18</definedName>
    <definedName name="A126256658V">Data2!$DK$1:$DK$10,Data2!$DK$11:$DK$18</definedName>
    <definedName name="A126256658V_Data">Data2!$DK$11:$DK$18</definedName>
    <definedName name="A126256658V_Latest">Data2!$DK$18</definedName>
    <definedName name="A126256662K">Data2!$ER$1:$ER$10,Data2!$ER$11:$ER$18</definedName>
    <definedName name="A126256662K_Data">Data2!$ER$11:$ER$18</definedName>
    <definedName name="A126256662K_Latest">Data2!$ER$18</definedName>
    <definedName name="A126256666V">Data2!$BI$1:$BI$10,Data2!$BI$11:$BI$18</definedName>
    <definedName name="A126256666V_Data">Data2!$BI$11:$BI$18</definedName>
    <definedName name="A126256666V_Latest">Data2!$BI$18</definedName>
    <definedName name="A126256670K">Data2!$BO$1:$BO$10,Data2!$BO$11:$BO$18</definedName>
    <definedName name="A126256670K_Data">Data2!$BO$11:$BO$18</definedName>
    <definedName name="A126256670K_Latest">Data2!$BO$18</definedName>
    <definedName name="A126256674V">Data2!$BR$1:$BR$10,Data2!$BR$11:$BR$18</definedName>
    <definedName name="A126256674V_Data">Data2!$BR$11:$BR$18</definedName>
    <definedName name="A126256674V_Latest">Data2!$BR$18</definedName>
    <definedName name="A126256678C">Data2!$CG$1:$CG$10,Data2!$CG$11:$CG$18</definedName>
    <definedName name="A126256678C_Data">Data2!$CG$11:$CG$18</definedName>
    <definedName name="A126256678C_Latest">Data2!$CG$18</definedName>
    <definedName name="A126256682V">Data2!$CM$1:$CM$10,Data2!$CM$11:$CM$18</definedName>
    <definedName name="A126256682V_Data">Data2!$CM$11:$CM$18</definedName>
    <definedName name="A126256682V_Latest">Data2!$CM$18</definedName>
    <definedName name="A126256686C">Data2!$FA$1:$FA$10,Data2!$FA$11:$FA$18</definedName>
    <definedName name="A126256686C_Data">Data2!$FA$11:$FA$18</definedName>
    <definedName name="A126256686C_Latest">Data2!$FA$18</definedName>
    <definedName name="A126257778F">Data2!$GQ$1:$GQ$10,Data2!$GQ$11:$GQ$18</definedName>
    <definedName name="A126257778F_Data">Data2!$GQ$11:$GQ$18</definedName>
    <definedName name="A126257778F_Latest">Data2!$GQ$18</definedName>
    <definedName name="A126257782W">Data2!$HO$1:$HO$10,Data2!$HO$11:$HO$18</definedName>
    <definedName name="A126257782W_Data">Data2!$HO$11:$HO$18</definedName>
    <definedName name="A126257782W_Latest">Data2!$HO$18</definedName>
    <definedName name="A126257786F">Data2!$HC$1:$HC$10,Data2!$HC$11:$HC$18</definedName>
    <definedName name="A126257786F_Data">Data2!$HC$11:$HC$18</definedName>
    <definedName name="A126257786F_Latest">Data2!$HC$18</definedName>
    <definedName name="A126257790W">Data2!$GT$1:$GT$10,Data2!$GT$11:$GT$18</definedName>
    <definedName name="A126257790W_Data">Data2!$GT$11:$GT$18</definedName>
    <definedName name="A126257790W_Latest">Data2!$GT$18</definedName>
    <definedName name="A126257794F">Data2!$GZ$1:$GZ$10,Data2!$GZ$11:$GZ$18</definedName>
    <definedName name="A126257794F_Data">Data2!$GZ$11:$GZ$18</definedName>
    <definedName name="A126257794F_Latest">Data2!$GZ$18</definedName>
    <definedName name="A126257798R">Data2!$HU$1:$HU$10,Data2!$HU$11:$HU$18</definedName>
    <definedName name="A126257798R_Data">Data2!$HU$11:$HU$18</definedName>
    <definedName name="A126257798R_Latest">Data2!$HU$18</definedName>
    <definedName name="A126257802V">Data2!$HL$1:$HL$10,Data2!$HL$11:$HL$18</definedName>
    <definedName name="A126257802V_Data">Data2!$HL$11:$HL$18</definedName>
    <definedName name="A126257802V_Latest">Data2!$HL$18</definedName>
    <definedName name="A126257806C">Data2!$IA$1:$IA$10,Data2!$IA$11:$IA$18</definedName>
    <definedName name="A126257806C_Data">Data2!$IA$11:$IA$18</definedName>
    <definedName name="A126257806C_Latest">Data2!$IA$18</definedName>
    <definedName name="A126257810V">Data2!$IM$1:$IM$10,Data2!$IM$11:$IM$18</definedName>
    <definedName name="A126257810V_Data">Data2!$IM$11:$IM$18</definedName>
    <definedName name="A126257810V_Latest">Data2!$IM$18</definedName>
    <definedName name="A126257814C">Data2!$GB$1:$GB$10,Data2!$GB$11:$GB$18</definedName>
    <definedName name="A126257814C_Data">Data2!$GB$11:$GB$18</definedName>
    <definedName name="A126257814C_Latest">Data2!$GB$18</definedName>
    <definedName name="A126257818L">Data2!$GN$1:$GN$10,Data2!$GN$11:$GN$18</definedName>
    <definedName name="A126257818L_Data">Data2!$GN$11:$GN$18</definedName>
    <definedName name="A126257818L_Latest">Data2!$GN$18</definedName>
    <definedName name="A126257822C">Data2!$HR$1:$HR$10,Data2!$HR$11:$HR$18</definedName>
    <definedName name="A126257822C_Data">Data2!$HR$11:$HR$18</definedName>
    <definedName name="A126257822C_Latest">Data2!$HR$18</definedName>
    <definedName name="A126257826L">Data2!$HX$1:$HX$10,Data2!$HX$11:$HX$18</definedName>
    <definedName name="A126257826L_Data">Data2!$HX$11:$HX$18</definedName>
    <definedName name="A126257826L_Latest">Data2!$HX$18</definedName>
    <definedName name="A126257830C">Data2!$ID$1:$ID$10,Data2!$ID$11:$ID$18</definedName>
    <definedName name="A126257830C_Data">Data2!$ID$11:$ID$18</definedName>
    <definedName name="A126257830C_Latest">Data2!$ID$18</definedName>
    <definedName name="A126257834L">Data2!$IJ$1:$IJ$10,Data2!$IJ$11:$IJ$18</definedName>
    <definedName name="A126257834L_Data">Data2!$IJ$11:$IJ$18</definedName>
    <definedName name="A126257834L_Latest">Data2!$IJ$18</definedName>
    <definedName name="A126257838W">Data2!$FJ$1:$FJ$10,Data2!$FJ$11:$FJ$18</definedName>
    <definedName name="A126257838W_Data">Data2!$FJ$11:$FJ$18</definedName>
    <definedName name="A126257838W_Latest">Data2!$FJ$18</definedName>
    <definedName name="A126257842L">Data2!$FS$1:$FS$10,Data2!$FS$11:$FS$18</definedName>
    <definedName name="A126257842L_Data">Data2!$FS$11:$FS$18</definedName>
    <definedName name="A126257842L_Latest">Data2!$FS$18</definedName>
    <definedName name="A126257846W">Data2!$FV$1:$FV$10,Data2!$FV$11:$FV$18</definedName>
    <definedName name="A126257846W_Data">Data2!$FV$11:$FV$18</definedName>
    <definedName name="A126257846W_Latest">Data2!$FV$18</definedName>
    <definedName name="A126257850L">Data2!$GW$1:$GW$10,Data2!$GW$11:$GW$18</definedName>
    <definedName name="A126257850L_Data">Data2!$GW$11:$GW$18</definedName>
    <definedName name="A126257850L_Latest">Data2!$GW$18</definedName>
    <definedName name="A126257854W">Data2!$FD$1:$FD$10,Data2!$FD$11:$FD$18</definedName>
    <definedName name="A126257854W_Data">Data2!$FD$11:$FD$18</definedName>
    <definedName name="A126257854W_Latest">Data2!$FD$18</definedName>
    <definedName name="A126257858F">Data2!$IG$1:$IG$10,Data2!$IG$11:$IG$18</definedName>
    <definedName name="A126257858F_Data">Data2!$IG$11:$IG$18</definedName>
    <definedName name="A126257858F_Latest">Data2!$IG$18</definedName>
    <definedName name="A126257862W">Data3!$C$1:$C$10,Data3!$C$11:$C$18</definedName>
    <definedName name="A126257862W_Data">Data3!$C$11:$C$18</definedName>
    <definedName name="A126257862W_Latest">Data3!$C$18</definedName>
    <definedName name="A126257866F">Data3!$F$1:$F$10,Data3!$F$11:$F$18</definedName>
    <definedName name="A126257866F_Data">Data3!$F$11:$F$18</definedName>
    <definedName name="A126257866F_Latest">Data3!$F$18</definedName>
    <definedName name="A126257870W">Data2!$FY$1:$FY$10,Data2!$FY$11:$FY$18</definedName>
    <definedName name="A126257870W_Data">Data2!$FY$11:$FY$18</definedName>
    <definedName name="A126257870W_Latest">Data2!$FY$18</definedName>
    <definedName name="A126257874F">Data2!$GH$1:$GH$10,Data2!$GH$11:$GH$18</definedName>
    <definedName name="A126257874F_Data">Data2!$GH$11:$GH$18</definedName>
    <definedName name="A126257874F_Latest">Data2!$GH$18</definedName>
    <definedName name="A126257878R">Data2!$HF$1:$HF$10,Data2!$HF$11:$HF$18</definedName>
    <definedName name="A126257878R_Data">Data2!$HF$11:$HF$18</definedName>
    <definedName name="A126257878R_Latest">Data2!$HF$18</definedName>
    <definedName name="A126257882F">Data2!$HI$1:$HI$10,Data2!$HI$11:$HI$18</definedName>
    <definedName name="A126257882F_Data">Data2!$HI$11:$HI$18</definedName>
    <definedName name="A126257882F_Latest">Data2!$HI$18</definedName>
    <definedName name="A126257886R">Data2!$IP$1:$IP$10,Data2!$IP$11:$IP$18</definedName>
    <definedName name="A126257886R_Data">Data2!$IP$11:$IP$18</definedName>
    <definedName name="A126257886R_Latest">Data2!$IP$18</definedName>
    <definedName name="A126257890F">Data2!$FG$1:$FG$10,Data2!$FG$11:$FG$18</definedName>
    <definedName name="A126257890F_Data">Data2!$FG$11:$FG$18</definedName>
    <definedName name="A126257890F_Latest">Data2!$FG$18</definedName>
    <definedName name="A126257894R">Data2!$FM$1:$FM$10,Data2!$FM$11:$FM$18</definedName>
    <definedName name="A126257894R_Data">Data2!$FM$11:$FM$18</definedName>
    <definedName name="A126257894R_Latest">Data2!$FM$18</definedName>
    <definedName name="A126257898X">Data2!$FP$1:$FP$10,Data2!$FP$11:$FP$18</definedName>
    <definedName name="A126257898X_Data">Data2!$FP$11:$FP$18</definedName>
    <definedName name="A126257898X_Latest">Data2!$FP$18</definedName>
    <definedName name="A126257902C">Data2!$GE$1:$GE$10,Data2!$GE$11:$GE$18</definedName>
    <definedName name="A126257902C_Data">Data2!$GE$11:$GE$18</definedName>
    <definedName name="A126257902C_Latest">Data2!$GE$18</definedName>
    <definedName name="A126257906L">Data2!$GK$1:$GK$10,Data2!$GK$11:$GK$18</definedName>
    <definedName name="A126257906L_Data">Data2!$GK$11:$GK$18</definedName>
    <definedName name="A126257906L_Latest">Data2!$GK$18</definedName>
    <definedName name="A126257910C">Data3!$I$1:$I$10,Data3!$I$11:$I$18</definedName>
    <definedName name="A126257910C_Data">Data3!$I$11:$I$18</definedName>
    <definedName name="A126257910C_Latest">Data3!$I$18</definedName>
    <definedName name="A126259002J">Data1!$AQ$1:$AQ$10,Data1!$AQ$11:$AQ$18</definedName>
    <definedName name="A126259002J_Data">Data1!$AQ$11:$AQ$18</definedName>
    <definedName name="A126259002J_Latest">Data1!$AQ$18</definedName>
    <definedName name="A126259006T">Data1!$BO$1:$BO$10,Data1!$BO$11:$BO$18</definedName>
    <definedName name="A126259006T_Data">Data1!$BO$11:$BO$18</definedName>
    <definedName name="A126259006T_Latest">Data1!$BO$18</definedName>
    <definedName name="A126259010J">Data1!$BC$1:$BC$10,Data1!$BC$11:$BC$18</definedName>
    <definedName name="A126259010J_Data">Data1!$BC$11:$BC$18</definedName>
    <definedName name="A126259010J_Latest">Data1!$BC$18</definedName>
    <definedName name="A126259014T">Data1!$AT$1:$AT$10,Data1!$AT$11:$AT$18</definedName>
    <definedName name="A126259014T_Data">Data1!$AT$11:$AT$18</definedName>
    <definedName name="A126259014T_Latest">Data1!$AT$18</definedName>
    <definedName name="A126259018A">Data1!$AZ$1:$AZ$10,Data1!$AZ$11:$AZ$18</definedName>
    <definedName name="A126259018A_Data">Data1!$AZ$11:$AZ$18</definedName>
    <definedName name="A126259018A_Latest">Data1!$AZ$18</definedName>
    <definedName name="A126259022T">Data1!$BU$1:$BU$10,Data1!$BU$11:$BU$18</definedName>
    <definedName name="A126259022T_Data">Data1!$BU$11:$BU$18</definedName>
    <definedName name="A126259022T_Latest">Data1!$BU$18</definedName>
    <definedName name="A126259026A">Data1!$BL$1:$BL$10,Data1!$BL$11:$BL$18</definedName>
    <definedName name="A126259026A_Data">Data1!$BL$11:$BL$18</definedName>
    <definedName name="A126259026A_Latest">Data1!$BL$18</definedName>
    <definedName name="A126259030T">Data1!$CA$1:$CA$10,Data1!$CA$11:$CA$18</definedName>
    <definedName name="A126259030T_Data">Data1!$CA$11:$CA$18</definedName>
    <definedName name="A126259030T_Latest">Data1!$CA$18</definedName>
    <definedName name="A126259034A">Data1!$CM$1:$CM$10,Data1!$CM$11:$CM$18</definedName>
    <definedName name="A126259034A_Data">Data1!$CM$11:$CM$18</definedName>
    <definedName name="A126259034A_Latest">Data1!$CM$18</definedName>
    <definedName name="A126259038K">Data1!$AB$1:$AB$10,Data1!$AB$11:$AB$18</definedName>
    <definedName name="A126259038K_Data">Data1!$AB$11:$AB$18</definedName>
    <definedName name="A126259038K_Latest">Data1!$AB$18</definedName>
    <definedName name="A126259042A">Data1!$AN$1:$AN$10,Data1!$AN$11:$AN$18</definedName>
    <definedName name="A126259042A_Data">Data1!$AN$11:$AN$18</definedName>
    <definedName name="A126259042A_Latest">Data1!$AN$18</definedName>
    <definedName name="A126259046K">Data1!$BR$1:$BR$10,Data1!$BR$11:$BR$18</definedName>
    <definedName name="A126259046K_Data">Data1!$BR$11:$BR$18</definedName>
    <definedName name="A126259046K_Latest">Data1!$BR$18</definedName>
    <definedName name="A126259050A">Data1!$BX$1:$BX$10,Data1!$BX$11:$BX$18</definedName>
    <definedName name="A126259050A_Data">Data1!$BX$11:$BX$18</definedName>
    <definedName name="A126259050A_Latest">Data1!$BX$18</definedName>
    <definedName name="A126259054K">Data1!$CD$1:$CD$10,Data1!$CD$11:$CD$18</definedName>
    <definedName name="A126259054K_Data">Data1!$CD$11:$CD$18</definedName>
    <definedName name="A126259054K_Latest">Data1!$CD$18</definedName>
    <definedName name="A126259058V">Data1!$CJ$1:$CJ$10,Data1!$CJ$11:$CJ$18</definedName>
    <definedName name="A126259058V_Data">Data1!$CJ$11:$CJ$18</definedName>
    <definedName name="A126259058V_Latest">Data1!$CJ$18</definedName>
    <definedName name="A126259062K">Data1!$J$1:$J$10,Data1!$J$11:$J$18</definedName>
    <definedName name="A126259062K_Data">Data1!$J$11:$J$18</definedName>
    <definedName name="A126259062K_Latest">Data1!$J$18</definedName>
    <definedName name="A126259066V">Data1!$S$1:$S$10,Data1!$S$11:$S$18</definedName>
    <definedName name="A126259066V_Data">Data1!$S$11:$S$18</definedName>
    <definedName name="A126259066V_Latest">Data1!$S$18</definedName>
    <definedName name="A126259070K">Data1!$V$1:$V$10,Data1!$V$11:$V$18</definedName>
    <definedName name="A126259070K_Data">Data1!$V$11:$V$18</definedName>
    <definedName name="A126259070K_Latest">Data1!$V$18</definedName>
    <definedName name="A126259074V">Data1!$AW$1:$AW$10,Data1!$AW$11:$AW$18</definedName>
    <definedName name="A126259074V_Data">Data1!$AW$11:$AW$18</definedName>
    <definedName name="A126259074V_Latest">Data1!$AW$18</definedName>
    <definedName name="A126259078C">Data1!$D$1:$D$10,Data1!$D$11:$D$18</definedName>
    <definedName name="A126259078C_Data">Data1!$D$11:$D$18</definedName>
    <definedName name="A126259078C_Latest">Data1!$D$18</definedName>
    <definedName name="A126259082V">Data1!$CG$1:$CG$10,Data1!$CG$11:$CG$18</definedName>
    <definedName name="A126259082V_Data">Data1!$CG$11:$CG$18</definedName>
    <definedName name="A126259082V_Latest">Data1!$CG$18</definedName>
    <definedName name="A126259086C">Data1!$CS$1:$CS$10,Data1!$CS$11:$CS$18</definedName>
    <definedName name="A126259086C_Data">Data1!$CS$11:$CS$18</definedName>
    <definedName name="A126259086C_Latest">Data1!$CS$18</definedName>
    <definedName name="A126259090V">Data1!$CV$1:$CV$10,Data1!$CV$11:$CV$18</definedName>
    <definedName name="A126259090V_Data">Data1!$CV$11:$CV$18</definedName>
    <definedName name="A126259090V_Latest">Data1!$CV$18</definedName>
    <definedName name="A126259094C">Data1!$Y$1:$Y$10,Data1!$Y$11:$Y$18</definedName>
    <definedName name="A126259094C_Data">Data1!$Y$11:$Y$18</definedName>
    <definedName name="A126259094C_Latest">Data1!$Y$18</definedName>
    <definedName name="A126259098L">Data1!$AH$1:$AH$10,Data1!$AH$11:$AH$18</definedName>
    <definedName name="A126259098L_Data">Data1!$AH$11:$AH$18</definedName>
    <definedName name="A126259098L_Latest">Data1!$AH$18</definedName>
    <definedName name="A126259102T">Data1!$BF$1:$BF$10,Data1!$BF$11:$BF$18</definedName>
    <definedName name="A126259102T_Data">Data1!$BF$11:$BF$18</definedName>
    <definedName name="A126259102T_Latest">Data1!$BF$18</definedName>
    <definedName name="A126259106A">Data1!$BI$1:$BI$10,Data1!$BI$11:$BI$18</definedName>
    <definedName name="A126259106A_Data">Data1!$BI$11:$BI$18</definedName>
    <definedName name="A126259106A_Latest">Data1!$BI$18</definedName>
    <definedName name="A126259110T">Data1!$CP$1:$CP$10,Data1!$CP$11:$CP$18</definedName>
    <definedName name="A126259110T_Data">Data1!$CP$11:$CP$18</definedName>
    <definedName name="A126259110T_Latest">Data1!$CP$18</definedName>
    <definedName name="A126259114A">Data1!$G$1:$G$10,Data1!$G$11:$G$18</definedName>
    <definedName name="A126259114A_Data">Data1!$G$11:$G$18</definedName>
    <definedName name="A126259114A_Latest">Data1!$G$18</definedName>
    <definedName name="A126259118K">Data1!$M$1:$M$10,Data1!$M$11:$M$18</definedName>
    <definedName name="A126259118K_Data">Data1!$M$11:$M$18</definedName>
    <definedName name="A126259118K_Latest">Data1!$M$18</definedName>
    <definedName name="A126259122A">Data1!$P$1:$P$10,Data1!$P$11:$P$18</definedName>
    <definedName name="A126259122A_Data">Data1!$P$11:$P$18</definedName>
    <definedName name="A126259122A_Latest">Data1!$P$18</definedName>
    <definedName name="A126259126K">Data1!$AE$1:$AE$10,Data1!$AE$11:$AE$18</definedName>
    <definedName name="A126259126K_Data">Data1!$AE$11:$AE$18</definedName>
    <definedName name="A126259126K_Latest">Data1!$AE$18</definedName>
    <definedName name="A126259130A">Data1!$AK$1:$AK$10,Data1!$AK$11:$AK$18</definedName>
    <definedName name="A126259130A_Data">Data1!$AK$11:$AK$18</definedName>
    <definedName name="A126259130A_Latest">Data1!$AK$18</definedName>
    <definedName name="A126259134K">Data1!$CY$1:$CY$10,Data1!$CY$11:$CY$18</definedName>
    <definedName name="A126259134K_Data">Data1!$CY$11:$CY$18</definedName>
    <definedName name="A126259134K_Latest">Data1!$CY$18</definedName>
    <definedName name="A126259138V">Data6!$DO$1:$DO$10,Data6!$DO$11:$DO$18</definedName>
    <definedName name="A126259138V_Data">Data6!$DO$11:$DO$18</definedName>
    <definedName name="A126259138V_Latest">Data6!$DO$18</definedName>
    <definedName name="A126259142K">Data6!$EM$1:$EM$10,Data6!$EM$11:$EM$18</definedName>
    <definedName name="A126259142K_Data">Data6!$EM$11:$EM$18</definedName>
    <definedName name="A126259142K_Latest">Data6!$EM$18</definedName>
    <definedName name="A126259146V">Data6!$EA$1:$EA$10,Data6!$EA$11:$EA$18</definedName>
    <definedName name="A126259146V_Data">Data6!$EA$11:$EA$18</definedName>
    <definedName name="A126259146V_Latest">Data6!$EA$18</definedName>
    <definedName name="A126259150K">Data6!$DR$1:$DR$10,Data6!$DR$11:$DR$18</definedName>
    <definedName name="A126259150K_Data">Data6!$DR$11:$DR$18</definedName>
    <definedName name="A126259150K_Latest">Data6!$DR$18</definedName>
    <definedName name="A126259154V">Data6!$DX$1:$DX$10,Data6!$DX$11:$DX$18</definedName>
    <definedName name="A126259154V_Data">Data6!$DX$11:$DX$18</definedName>
    <definedName name="A126259154V_Latest">Data6!$DX$18</definedName>
    <definedName name="A126259158C">Data6!$ES$1:$ES$10,Data6!$ES$11:$ES$18</definedName>
    <definedName name="A126259158C_Data">Data6!$ES$11:$ES$18</definedName>
    <definedName name="A126259158C_Latest">Data6!$ES$18</definedName>
    <definedName name="A126259162V">Data6!$EJ$1:$EJ$10,Data6!$EJ$11:$EJ$18</definedName>
    <definedName name="A126259162V_Data">Data6!$EJ$11:$EJ$18</definedName>
    <definedName name="A126259162V_Latest">Data6!$EJ$18</definedName>
    <definedName name="A126259166C">Data6!$EY$1:$EY$10,Data6!$EY$11:$EY$18</definedName>
    <definedName name="A126259166C_Data">Data6!$EY$11:$EY$18</definedName>
    <definedName name="A126259166C_Latest">Data6!$EY$18</definedName>
    <definedName name="A126259170V">Data6!$FK$1:$FK$10,Data6!$FK$11:$FK$18</definedName>
    <definedName name="A126259170V_Data">Data6!$FK$11:$FK$18</definedName>
    <definedName name="A126259170V_Latest">Data6!$FK$18</definedName>
    <definedName name="A126259174C">Data6!$CZ$1:$CZ$10,Data6!$CZ$11:$CZ$18</definedName>
    <definedName name="A126259174C_Data">Data6!$CZ$11:$CZ$18</definedName>
    <definedName name="A126259174C_Latest">Data6!$CZ$18</definedName>
    <definedName name="A126259178L">Data6!$DL$1:$DL$10,Data6!$DL$11:$DL$18</definedName>
    <definedName name="A126259178L_Data">Data6!$DL$11:$DL$18</definedName>
    <definedName name="A126259178L_Latest">Data6!$DL$18</definedName>
    <definedName name="A126259182C">Data6!$EP$1:$EP$10,Data6!$EP$11:$EP$18</definedName>
    <definedName name="A126259182C_Data">Data6!$EP$11:$EP$18</definedName>
    <definedName name="A126259182C_Latest">Data6!$EP$18</definedName>
    <definedName name="A126259186L">Data6!$EV$1:$EV$10,Data6!$EV$11:$EV$18</definedName>
    <definedName name="A126259186L_Data">Data6!$EV$11:$EV$18</definedName>
    <definedName name="A126259186L_Latest">Data6!$EV$18</definedName>
    <definedName name="A126259190C">Data6!$FB$1:$FB$10,Data6!$FB$11:$FB$18</definedName>
    <definedName name="A126259190C_Data">Data6!$FB$11:$FB$18</definedName>
    <definedName name="A126259190C_Latest">Data6!$FB$18</definedName>
    <definedName name="A126259194L">Data6!$FH$1:$FH$10,Data6!$FH$11:$FH$18</definedName>
    <definedName name="A126259194L_Data">Data6!$FH$11:$FH$18</definedName>
    <definedName name="A126259194L_Latest">Data6!$FH$18</definedName>
    <definedName name="A126259198W">Data6!$CH$1:$CH$10,Data6!$CH$11:$CH$18</definedName>
    <definedName name="A126259198W_Data">Data6!$CH$11:$CH$18</definedName>
    <definedName name="A126259198W_Latest">Data6!$CH$18</definedName>
    <definedName name="A126259202A">Data6!$CQ$1:$CQ$10,Data6!$CQ$11:$CQ$18</definedName>
    <definedName name="A126259202A_Data">Data6!$CQ$11:$CQ$18</definedName>
    <definedName name="A126259202A_Latest">Data6!$CQ$18</definedName>
    <definedName name="A126259206K">Data6!$CT$1:$CT$10,Data6!$CT$11:$CT$18</definedName>
    <definedName name="A126259206K_Data">Data6!$CT$11:$CT$18</definedName>
    <definedName name="A126259206K_Latest">Data6!$CT$18</definedName>
    <definedName name="A126259210A">Data6!$DU$1:$DU$10,Data6!$DU$11:$DU$18</definedName>
    <definedName name="A126259210A_Data">Data6!$DU$11:$DU$18</definedName>
    <definedName name="A126259210A_Latest">Data6!$DU$18</definedName>
    <definedName name="A126259214K">Data6!$CB$1:$CB$10,Data6!$CB$11:$CB$18</definedName>
    <definedName name="A126259214K_Data">Data6!$CB$11:$CB$18</definedName>
    <definedName name="A126259214K_Latest">Data6!$CB$18</definedName>
    <definedName name="A126259218V">Data6!$FE$1:$FE$10,Data6!$FE$11:$FE$18</definedName>
    <definedName name="A126259218V_Data">Data6!$FE$11:$FE$18</definedName>
    <definedName name="A126259218V_Latest">Data6!$FE$18</definedName>
    <definedName name="A126259222K">Data6!$FQ$1:$FQ$10,Data6!$FQ$11:$FQ$18</definedName>
    <definedName name="A126259222K_Data">Data6!$FQ$11:$FQ$18</definedName>
    <definedName name="A126259222K_Latest">Data6!$FQ$18</definedName>
    <definedName name="A126259226V">Data6!$FT$1:$FT$10,Data6!$FT$11:$FT$18</definedName>
    <definedName name="A126259226V_Data">Data6!$FT$11:$FT$18</definedName>
    <definedName name="A126259226V_Latest">Data6!$FT$18</definedName>
    <definedName name="A126259230K">Data6!$CW$1:$CW$10,Data6!$CW$11:$CW$18</definedName>
    <definedName name="A126259230K_Data">Data6!$CW$11:$CW$18</definedName>
    <definedName name="A126259230K_Latest">Data6!$CW$18</definedName>
    <definedName name="A126259234V">Data6!$DF$1:$DF$10,Data6!$DF$11:$DF$18</definedName>
    <definedName name="A126259234V_Data">Data6!$DF$11:$DF$18</definedName>
    <definedName name="A126259234V_Latest">Data6!$DF$18</definedName>
    <definedName name="A126259238C">Data6!$ED$1:$ED$10,Data6!$ED$11:$ED$18</definedName>
    <definedName name="A126259238C_Data">Data6!$ED$11:$ED$18</definedName>
    <definedName name="A126259238C_Latest">Data6!$ED$18</definedName>
    <definedName name="A126259242V">Data6!$EG$1:$EG$10,Data6!$EG$11:$EG$18</definedName>
    <definedName name="A126259242V_Data">Data6!$EG$11:$EG$18</definedName>
    <definedName name="A126259242V_Latest">Data6!$EG$18</definedName>
    <definedName name="A126259246C">Data6!$FN$1:$FN$10,Data6!$FN$11:$FN$18</definedName>
    <definedName name="A126259246C_Data">Data6!$FN$11:$FN$18</definedName>
    <definedName name="A126259246C_Latest">Data6!$FN$18</definedName>
    <definedName name="A126259250V">Data6!$CE$1:$CE$10,Data6!$CE$11:$CE$18</definedName>
    <definedName name="A126259250V_Data">Data6!$CE$11:$CE$18</definedName>
    <definedName name="A126259250V_Latest">Data6!$CE$18</definedName>
    <definedName name="A126259254C">Data6!$CK$1:$CK$10,Data6!$CK$11:$CK$18</definedName>
    <definedName name="A126259254C_Data">Data6!$CK$11:$CK$18</definedName>
    <definedName name="A126259254C_Latest">Data6!$CK$18</definedName>
    <definedName name="A126259258L">Data6!$CN$1:$CN$10,Data6!$CN$11:$CN$18</definedName>
    <definedName name="A126259258L_Data">Data6!$CN$11:$CN$18</definedName>
    <definedName name="A126259258L_Latest">Data6!$CN$18</definedName>
    <definedName name="A126259262C">Data6!$DC$1:$DC$10,Data6!$DC$11:$DC$18</definedName>
    <definedName name="A126259262C_Data">Data6!$DC$11:$DC$18</definedName>
    <definedName name="A126259262C_Latest">Data6!$DC$18</definedName>
    <definedName name="A126259266L">Data6!$DI$1:$DI$10,Data6!$DI$11:$DI$18</definedName>
    <definedName name="A126259266L_Data">Data6!$DI$11:$DI$18</definedName>
    <definedName name="A126259266L_Latest">Data6!$DI$18</definedName>
    <definedName name="A126259270C">Data6!$FW$1:$FW$10,Data6!$FW$11:$FW$18</definedName>
    <definedName name="A126259270C_Data">Data6!$FW$11:$FW$18</definedName>
    <definedName name="A126259270C_Latest">Data6!$FW$18</definedName>
    <definedName name="A126259274L">Data4!$G$1:$G$10,Data4!$G$11:$G$18</definedName>
    <definedName name="A126259274L_Data">Data4!$G$11:$G$18</definedName>
    <definedName name="A126259274L_Latest">Data4!$G$18</definedName>
    <definedName name="A126259278W">Data4!$AE$1:$AE$10,Data4!$AE$11:$AE$18</definedName>
    <definedName name="A126259278W_Data">Data4!$AE$11:$AE$18</definedName>
    <definedName name="A126259278W_Latest">Data4!$AE$18</definedName>
    <definedName name="A126259282L">Data4!$S$1:$S$10,Data4!$S$11:$S$18</definedName>
    <definedName name="A126259282L_Data">Data4!$S$11:$S$18</definedName>
    <definedName name="A126259282L_Latest">Data4!$S$18</definedName>
    <definedName name="A126259286W">Data4!$J$1:$J$10,Data4!$J$11:$J$18</definedName>
    <definedName name="A126259286W_Data">Data4!$J$11:$J$18</definedName>
    <definedName name="A126259286W_Latest">Data4!$J$18</definedName>
    <definedName name="A126259290L">Data4!$P$1:$P$10,Data4!$P$11:$P$18</definedName>
    <definedName name="A126259290L_Data">Data4!$P$11:$P$18</definedName>
    <definedName name="A126259290L_Latest">Data4!$P$18</definedName>
    <definedName name="A126259294W">Data4!$AK$1:$AK$10,Data4!$AK$11:$AK$18</definedName>
    <definedName name="A126259294W_Data">Data4!$AK$11:$AK$18</definedName>
    <definedName name="A126259294W_Latest">Data4!$AK$18</definedName>
    <definedName name="A126259298F">Data4!$AB$1:$AB$10,Data4!$AB$11:$AB$18</definedName>
    <definedName name="A126259298F_Data">Data4!$AB$11:$AB$18</definedName>
    <definedName name="A126259298F_Latest">Data4!$AB$18</definedName>
    <definedName name="A126259302K">Data4!$AQ$1:$AQ$10,Data4!$AQ$11:$AQ$18</definedName>
    <definedName name="A126259302K_Data">Data4!$AQ$11:$AQ$18</definedName>
    <definedName name="A126259302K_Latest">Data4!$AQ$18</definedName>
    <definedName name="A126259306V">Data4!$BC$1:$BC$10,Data4!$BC$11:$BC$18</definedName>
    <definedName name="A126259306V_Data">Data4!$BC$11:$BC$18</definedName>
    <definedName name="A126259306V_Latest">Data4!$BC$18</definedName>
    <definedName name="A126259310K">Data3!$IH$1:$IH$10,Data3!$IH$11:$IH$18</definedName>
    <definedName name="A126259310K_Data">Data3!$IH$11:$IH$18</definedName>
    <definedName name="A126259310K_Latest">Data3!$IH$18</definedName>
    <definedName name="A126259314V">Data4!$D$1:$D$10,Data4!$D$11:$D$18</definedName>
    <definedName name="A126259314V_Data">Data4!$D$11:$D$18</definedName>
    <definedName name="A126259314V_Latest">Data4!$D$18</definedName>
    <definedName name="A126259318C">Data4!$AH$1:$AH$10,Data4!$AH$11:$AH$18</definedName>
    <definedName name="A126259318C_Data">Data4!$AH$11:$AH$18</definedName>
    <definedName name="A126259318C_Latest">Data4!$AH$18</definedName>
    <definedName name="A126259322V">Data4!$AN$1:$AN$10,Data4!$AN$11:$AN$18</definedName>
    <definedName name="A126259322V_Data">Data4!$AN$11:$AN$18</definedName>
    <definedName name="A126259322V_Latest">Data4!$AN$18</definedName>
    <definedName name="A126259326C">Data4!$AT$1:$AT$10,Data4!$AT$11:$AT$18</definedName>
    <definedName name="A126259326C_Data">Data4!$AT$11:$AT$18</definedName>
    <definedName name="A126259326C_Latest">Data4!$AT$18</definedName>
    <definedName name="A126259330V">Data4!$AZ$1:$AZ$10,Data4!$AZ$11:$AZ$18</definedName>
    <definedName name="A126259330V_Data">Data4!$AZ$11:$AZ$18</definedName>
    <definedName name="A126259330V_Latest">Data4!$AZ$18</definedName>
    <definedName name="A126259334C">Data3!$HP$1:$HP$10,Data3!$HP$11:$HP$18</definedName>
    <definedName name="A126259334C_Data">Data3!$HP$11:$HP$18</definedName>
    <definedName name="A126259334C_Latest">Data3!$HP$18</definedName>
    <definedName name="A126259338L">Data3!$HY$1:$HY$10,Data3!$HY$11:$HY$18</definedName>
    <definedName name="A126259338L_Data">Data3!$HY$11:$HY$18</definedName>
    <definedName name="A126259338L_Latest">Data3!$HY$18</definedName>
    <definedName name="A126259342C">Data3!$IB$1:$IB$10,Data3!$IB$11:$IB$18</definedName>
    <definedName name="A126259342C_Data">Data3!$IB$11:$IB$18</definedName>
    <definedName name="A126259342C_Latest">Data3!$IB$18</definedName>
    <definedName name="A126259346L">Data4!$M$1:$M$10,Data4!$M$11:$M$18</definedName>
    <definedName name="A126259346L_Data">Data4!$M$11:$M$18</definedName>
    <definedName name="A126259346L_Latest">Data4!$M$18</definedName>
    <definedName name="A126259350C">Data3!$HJ$1:$HJ$10,Data3!$HJ$11:$HJ$18</definedName>
    <definedName name="A126259350C_Data">Data3!$HJ$11:$HJ$18</definedName>
    <definedName name="A126259350C_Latest">Data3!$HJ$18</definedName>
    <definedName name="A126259354L">Data4!$AW$1:$AW$10,Data4!$AW$11:$AW$18</definedName>
    <definedName name="A126259354L_Data">Data4!$AW$11:$AW$18</definedName>
    <definedName name="A126259354L_Latest">Data4!$AW$18</definedName>
    <definedName name="A126259358W">Data4!$BI$1:$BI$10,Data4!$BI$11:$BI$18</definedName>
    <definedName name="A126259358W_Data">Data4!$BI$11:$BI$18</definedName>
    <definedName name="A126259358W_Latest">Data4!$BI$18</definedName>
    <definedName name="A126259362L">Data4!$BL$1:$BL$10,Data4!$BL$11:$BL$18</definedName>
    <definedName name="A126259362L_Data">Data4!$BL$11:$BL$18</definedName>
    <definedName name="A126259362L_Latest">Data4!$BL$18</definedName>
    <definedName name="A126259366W">Data3!$IE$1:$IE$10,Data3!$IE$11:$IE$18</definedName>
    <definedName name="A126259366W_Data">Data3!$IE$11:$IE$18</definedName>
    <definedName name="A126259366W_Latest">Data3!$IE$18</definedName>
    <definedName name="A126259370L">Data3!$IN$1:$IN$10,Data3!$IN$11:$IN$18</definedName>
    <definedName name="A126259370L_Data">Data3!$IN$11:$IN$18</definedName>
    <definedName name="A126259370L_Latest">Data3!$IN$18</definedName>
    <definedName name="A126259374W">Data4!$V$1:$V$10,Data4!$V$11:$V$18</definedName>
    <definedName name="A126259374W_Data">Data4!$V$11:$V$18</definedName>
    <definedName name="A126259374W_Latest">Data4!$V$18</definedName>
    <definedName name="A126259378F">Data4!$Y$1:$Y$10,Data4!$Y$11:$Y$18</definedName>
    <definedName name="A126259378F_Data">Data4!$Y$11:$Y$18</definedName>
    <definedName name="A126259378F_Latest">Data4!$Y$18</definedName>
    <definedName name="A126259382W">Data4!$BF$1:$BF$10,Data4!$BF$11:$BF$18</definedName>
    <definedName name="A126259382W_Data">Data4!$BF$11:$BF$18</definedName>
    <definedName name="A126259382W_Latest">Data4!$BF$18</definedName>
    <definedName name="A126259386F">Data3!$HM$1:$HM$10,Data3!$HM$11:$HM$18</definedName>
    <definedName name="A126259386F_Data">Data3!$HM$11:$HM$18</definedName>
    <definedName name="A126259386F_Latest">Data3!$HM$18</definedName>
    <definedName name="A126259390W">Data3!$HS$1:$HS$10,Data3!$HS$11:$HS$18</definedName>
    <definedName name="A126259390W_Data">Data3!$HS$11:$HS$18</definedName>
    <definedName name="A126259390W_Latest">Data3!$HS$18</definedName>
    <definedName name="A126259394F">Data3!$HV$1:$HV$10,Data3!$HV$11:$HV$18</definedName>
    <definedName name="A126259394F_Data">Data3!$HV$11:$HV$18</definedName>
    <definedName name="A126259394F_Latest">Data3!$HV$18</definedName>
    <definedName name="A126259398R">Data3!$IK$1:$IK$10,Data3!$IK$11:$IK$18</definedName>
    <definedName name="A126259398R_Data">Data3!$IK$11:$IK$18</definedName>
    <definedName name="A126259398R_Latest">Data3!$IK$18</definedName>
    <definedName name="A126259402V">Data3!$IQ$1:$IQ$10,Data3!$IQ$11:$IQ$18</definedName>
    <definedName name="A126259402V_Data">Data3!$IQ$11:$IQ$18</definedName>
    <definedName name="A126259402V_Latest">Data3!$IQ$18</definedName>
    <definedName name="A126259406C">Data4!$BO$1:$BO$10,Data4!$BO$11:$BO$18</definedName>
    <definedName name="A126259406C_Data">Data4!$BO$11:$BO$18</definedName>
    <definedName name="A126259406C_Latest">Data4!$BO$18</definedName>
    <definedName name="A126259410V">Data5!$BK$1:$BK$10,Data5!$BK$11:$BK$18</definedName>
    <definedName name="A126259410V_Data">Data5!$BK$11:$BK$18</definedName>
    <definedName name="A126259410V_Latest">Data5!$BK$18</definedName>
    <definedName name="A126259414C">Data5!$CI$1:$CI$10,Data5!$CI$11:$CI$18</definedName>
    <definedName name="A126259414C_Data">Data5!$CI$11:$CI$18</definedName>
    <definedName name="A126259414C_Latest">Data5!$CI$18</definedName>
    <definedName name="A126259418L">Data5!$BW$1:$BW$10,Data5!$BW$11:$BW$18</definedName>
    <definedName name="A126259418L_Data">Data5!$BW$11:$BW$18</definedName>
    <definedName name="A126259418L_Latest">Data5!$BW$18</definedName>
    <definedName name="A126259422C">Data5!$BN$1:$BN$10,Data5!$BN$11:$BN$18</definedName>
    <definedName name="A126259422C_Data">Data5!$BN$11:$BN$18</definedName>
    <definedName name="A126259422C_Latest">Data5!$BN$18</definedName>
    <definedName name="A126259426L">Data5!$BT$1:$BT$10,Data5!$BT$11:$BT$18</definedName>
    <definedName name="A126259426L_Data">Data5!$BT$11:$BT$18</definedName>
    <definedName name="A126259426L_Latest">Data5!$BT$18</definedName>
    <definedName name="A126259430C">Data5!$CO$1:$CO$10,Data5!$CO$11:$CO$18</definedName>
    <definedName name="A126259430C_Data">Data5!$CO$11:$CO$18</definedName>
    <definedName name="A126259430C_Latest">Data5!$CO$18</definedName>
    <definedName name="A126259434L">Data5!$CF$1:$CF$10,Data5!$CF$11:$CF$18</definedName>
    <definedName name="A126259434L_Data">Data5!$CF$11:$CF$18</definedName>
    <definedName name="A126259434L_Latest">Data5!$CF$18</definedName>
    <definedName name="A126259438W">Data5!$CU$1:$CU$10,Data5!$CU$11:$CU$18</definedName>
    <definedName name="A126259438W_Data">Data5!$CU$11:$CU$18</definedName>
    <definedName name="A126259438W_Latest">Data5!$CU$18</definedName>
    <definedName name="A126259442L">Data5!$DG$1:$DG$10,Data5!$DG$11:$DG$18</definedName>
    <definedName name="A126259442L_Data">Data5!$DG$11:$DG$18</definedName>
    <definedName name="A126259442L_Latest">Data5!$DG$18</definedName>
    <definedName name="A126259446W">Data5!$AV$1:$AV$10,Data5!$AV$11:$AV$18</definedName>
    <definedName name="A126259446W_Data">Data5!$AV$11:$AV$18</definedName>
    <definedName name="A126259446W_Latest">Data5!$AV$18</definedName>
    <definedName name="A126259450L">Data5!$BH$1:$BH$10,Data5!$BH$11:$BH$18</definedName>
    <definedName name="A126259450L_Data">Data5!$BH$11:$BH$18</definedName>
    <definedName name="A126259450L_Latest">Data5!$BH$18</definedName>
    <definedName name="A126259454W">Data5!$CL$1:$CL$10,Data5!$CL$11:$CL$18</definedName>
    <definedName name="A126259454W_Data">Data5!$CL$11:$CL$18</definedName>
    <definedName name="A126259454W_Latest">Data5!$CL$18</definedName>
    <definedName name="A126259458F">Data5!$CR$1:$CR$10,Data5!$CR$11:$CR$18</definedName>
    <definedName name="A126259458F_Data">Data5!$CR$11:$CR$18</definedName>
    <definedName name="A126259458F_Latest">Data5!$CR$18</definedName>
    <definedName name="A126259462W">Data5!$CX$1:$CX$10,Data5!$CX$11:$CX$18</definedName>
    <definedName name="A126259462W_Data">Data5!$CX$11:$CX$18</definedName>
    <definedName name="A126259462W_Latest">Data5!$CX$18</definedName>
    <definedName name="A126259466F">Data5!$DD$1:$DD$10,Data5!$DD$11:$DD$18</definedName>
    <definedName name="A126259466F_Data">Data5!$DD$11:$DD$18</definedName>
    <definedName name="A126259466F_Latest">Data5!$DD$18</definedName>
    <definedName name="A126259470W">Data5!$AD$1:$AD$10,Data5!$AD$11:$AD$18</definedName>
    <definedName name="A126259470W_Data">Data5!$AD$11:$AD$18</definedName>
    <definedName name="A126259470W_Latest">Data5!$AD$18</definedName>
    <definedName name="A126259474F">Data5!$AM$1:$AM$10,Data5!$AM$11:$AM$18</definedName>
    <definedName name="A126259474F_Data">Data5!$AM$11:$AM$18</definedName>
    <definedName name="A126259474F_Latest">Data5!$AM$18</definedName>
    <definedName name="A126259478R">Data5!$AP$1:$AP$10,Data5!$AP$11:$AP$18</definedName>
    <definedName name="A126259478R_Data">Data5!$AP$11:$AP$18</definedName>
    <definedName name="A126259478R_Latest">Data5!$AP$18</definedName>
    <definedName name="A126259482F">Data5!$BQ$1:$BQ$10,Data5!$BQ$11:$BQ$18</definedName>
    <definedName name="A126259482F_Data">Data5!$BQ$11:$BQ$18</definedName>
    <definedName name="A126259482F_Latest">Data5!$BQ$18</definedName>
    <definedName name="A126259486R">Data5!$X$1:$X$10,Data5!$X$11:$X$18</definedName>
    <definedName name="A126259486R_Data">Data5!$X$11:$X$18</definedName>
    <definedName name="A126259486R_Latest">Data5!$X$18</definedName>
    <definedName name="A126259490F">Data5!$DA$1:$DA$10,Data5!$DA$11:$DA$18</definedName>
    <definedName name="A126259490F_Data">Data5!$DA$11:$DA$18</definedName>
    <definedName name="A126259490F_Latest">Data5!$DA$18</definedName>
    <definedName name="A126259494R">Data5!$DM$1:$DM$10,Data5!$DM$11:$DM$18</definedName>
    <definedName name="A126259494R_Data">Data5!$DM$11:$DM$18</definedName>
    <definedName name="A126259494R_Latest">Data5!$DM$18</definedName>
    <definedName name="A126259498X">Data5!$DP$1:$DP$10,Data5!$DP$11:$DP$18</definedName>
    <definedName name="A126259498X_Data">Data5!$DP$11:$DP$18</definedName>
    <definedName name="A126259498X_Latest">Data5!$DP$18</definedName>
    <definedName name="A126259502C">Data5!$AS$1:$AS$10,Data5!$AS$11:$AS$18</definedName>
    <definedName name="A126259502C_Data">Data5!$AS$11:$AS$18</definedName>
    <definedName name="A126259502C_Latest">Data5!$AS$18</definedName>
    <definedName name="A126259506L">Data5!$BB$1:$BB$10,Data5!$BB$11:$BB$18</definedName>
    <definedName name="A126259506L_Data">Data5!$BB$11:$BB$18</definedName>
    <definedName name="A126259506L_Latest">Data5!$BB$18</definedName>
    <definedName name="A126259510C">Data5!$BZ$1:$BZ$10,Data5!$BZ$11:$BZ$18</definedName>
    <definedName name="A126259510C_Data">Data5!$BZ$11:$BZ$18</definedName>
    <definedName name="A126259510C_Latest">Data5!$BZ$18</definedName>
    <definedName name="A126259514L">Data5!$CC$1:$CC$10,Data5!$CC$11:$CC$18</definedName>
    <definedName name="A126259514L_Data">Data5!$CC$11:$CC$18</definedName>
    <definedName name="A126259514L_Latest">Data5!$CC$18</definedName>
    <definedName name="A126259518W">Data5!$DJ$1:$DJ$10,Data5!$DJ$11:$DJ$18</definedName>
    <definedName name="A126259518W_Data">Data5!$DJ$11:$DJ$18</definedName>
    <definedName name="A126259518W_Latest">Data5!$DJ$18</definedName>
    <definedName name="A126259522L">Data5!$AA$1:$AA$10,Data5!$AA$11:$AA$18</definedName>
    <definedName name="A126259522L_Data">Data5!$AA$11:$AA$18</definedName>
    <definedName name="A126259522L_Latest">Data5!$AA$18</definedName>
    <definedName name="A126259526W">Data5!$AG$1:$AG$10,Data5!$AG$11:$AG$18</definedName>
    <definedName name="A126259526W_Data">Data5!$AG$11:$AG$18</definedName>
    <definedName name="A126259526W_Latest">Data5!$AG$18</definedName>
    <definedName name="A126259530L">Data5!$AJ$1:$AJ$10,Data5!$AJ$11:$AJ$18</definedName>
    <definedName name="A126259530L_Data">Data5!$AJ$11:$AJ$18</definedName>
    <definedName name="A126259530L_Latest">Data5!$AJ$18</definedName>
    <definedName name="A126259534W">Data5!$AY$1:$AY$10,Data5!$AY$11:$AY$18</definedName>
    <definedName name="A126259534W_Data">Data5!$AY$11:$AY$18</definedName>
    <definedName name="A126259534W_Latest">Data5!$AY$18</definedName>
    <definedName name="A126259538F">Data5!$BE$1:$BE$10,Data5!$BE$11:$BE$18</definedName>
    <definedName name="A126259538F_Data">Data5!$BE$11:$BE$18</definedName>
    <definedName name="A126259538F_Latest">Data5!$BE$18</definedName>
    <definedName name="A126259542W">Data5!$DS$1:$DS$10,Data5!$DS$11:$DS$18</definedName>
    <definedName name="A126259542W_Data">Data5!$DS$11:$DS$18</definedName>
    <definedName name="A126259542W_Latest">Data5!$DS$18</definedName>
    <definedName name="A126259546F">Data5!$FI$1:$FI$10,Data5!$FI$11:$FI$18</definedName>
    <definedName name="A126259546F_Data">Data5!$FI$11:$FI$18</definedName>
    <definedName name="A126259546F_Latest">Data5!$FI$18</definedName>
    <definedName name="A126259550W">Data5!$GG$1:$GG$10,Data5!$GG$11:$GG$18</definedName>
    <definedName name="A126259550W_Data">Data5!$GG$11:$GG$18</definedName>
    <definedName name="A126259550W_Latest">Data5!$GG$18</definedName>
    <definedName name="A126259554F">Data5!$FU$1:$FU$10,Data5!$FU$11:$FU$18</definedName>
    <definedName name="A126259554F_Data">Data5!$FU$11:$FU$18</definedName>
    <definedName name="A126259554F_Latest">Data5!$FU$18</definedName>
    <definedName name="A126259558R">Data5!$FL$1:$FL$10,Data5!$FL$11:$FL$18</definedName>
    <definedName name="A126259558R_Data">Data5!$FL$11:$FL$18</definedName>
    <definedName name="A126259558R_Latest">Data5!$FL$18</definedName>
    <definedName name="A126259562F">Data5!$FR$1:$FR$10,Data5!$FR$11:$FR$18</definedName>
    <definedName name="A126259562F_Data">Data5!$FR$11:$FR$18</definedName>
    <definedName name="A126259562F_Latest">Data5!$FR$18</definedName>
    <definedName name="A126259566R">Data5!$GM$1:$GM$10,Data5!$GM$11:$GM$18</definedName>
    <definedName name="A126259566R_Data">Data5!$GM$11:$GM$18</definedName>
    <definedName name="A126259566R_Latest">Data5!$GM$18</definedName>
    <definedName name="A126259570F">Data5!$GD$1:$GD$10,Data5!$GD$11:$GD$18</definedName>
    <definedName name="A126259570F_Data">Data5!$GD$11:$GD$18</definedName>
    <definedName name="A126259570F_Latest">Data5!$GD$18</definedName>
    <definedName name="A126259574R">Data5!$GS$1:$GS$10,Data5!$GS$11:$GS$18</definedName>
    <definedName name="A126259574R_Data">Data5!$GS$11:$GS$18</definedName>
    <definedName name="A126259574R_Latest">Data5!$GS$18</definedName>
    <definedName name="A126259578X">Data5!$HE$1:$HE$10,Data5!$HE$11:$HE$18</definedName>
    <definedName name="A126259578X_Data">Data5!$HE$11:$HE$18</definedName>
    <definedName name="A126259578X_Latest">Data5!$HE$18</definedName>
    <definedName name="A126259582R">Data5!$ET$1:$ET$10,Data5!$ET$11:$ET$18</definedName>
    <definedName name="A126259582R_Data">Data5!$ET$11:$ET$18</definedName>
    <definedName name="A126259582R_Latest">Data5!$ET$18</definedName>
    <definedName name="A126259586X">Data5!$FF$1:$FF$10,Data5!$FF$11:$FF$18</definedName>
    <definedName name="A126259586X_Data">Data5!$FF$11:$FF$18</definedName>
    <definedName name="A126259586X_Latest">Data5!$FF$18</definedName>
    <definedName name="A126259590R">Data5!$GJ$1:$GJ$10,Data5!$GJ$11:$GJ$18</definedName>
    <definedName name="A126259590R_Data">Data5!$GJ$11:$GJ$18</definedName>
    <definedName name="A126259590R_Latest">Data5!$GJ$18</definedName>
    <definedName name="A126259594X">Data5!$GP$1:$GP$10,Data5!$GP$11:$GP$18</definedName>
    <definedName name="A126259594X_Data">Data5!$GP$11:$GP$18</definedName>
    <definedName name="A126259594X_Latest">Data5!$GP$18</definedName>
    <definedName name="A126259598J">Data5!$GV$1:$GV$10,Data5!$GV$11:$GV$18</definedName>
    <definedName name="A126259598J_Data">Data5!$GV$11:$GV$18</definedName>
    <definedName name="A126259598J_Latest">Data5!$GV$18</definedName>
    <definedName name="A126259602L">Data5!$HB$1:$HB$10,Data5!$HB$11:$HB$18</definedName>
    <definedName name="A126259602L_Data">Data5!$HB$11:$HB$18</definedName>
    <definedName name="A126259602L_Latest">Data5!$HB$18</definedName>
    <definedName name="A126259606W">Data5!$EB$1:$EB$10,Data5!$EB$11:$EB$18</definedName>
    <definedName name="A126259606W_Data">Data5!$EB$11:$EB$18</definedName>
    <definedName name="A126259606W_Latest">Data5!$EB$18</definedName>
    <definedName name="A126259610L">Data5!$EK$1:$EK$10,Data5!$EK$11:$EK$18</definedName>
    <definedName name="A126259610L_Data">Data5!$EK$11:$EK$18</definedName>
    <definedName name="A126259610L_Latest">Data5!$EK$18</definedName>
    <definedName name="A126259614W">Data5!$EN$1:$EN$10,Data5!$EN$11:$EN$18</definedName>
    <definedName name="A126259614W_Data">Data5!$EN$11:$EN$18</definedName>
    <definedName name="A126259614W_Latest">Data5!$EN$18</definedName>
    <definedName name="A126259618F">Data5!$FO$1:$FO$10,Data5!$FO$11:$FO$18</definedName>
    <definedName name="A126259618F_Data">Data5!$FO$11:$FO$18</definedName>
    <definedName name="A126259618F_Latest">Data5!$FO$18</definedName>
    <definedName name="A126259622W">Data5!$DV$1:$DV$10,Data5!$DV$11:$DV$18</definedName>
    <definedName name="A126259622W_Data">Data5!$DV$11:$DV$18</definedName>
    <definedName name="A126259622W_Latest">Data5!$DV$18</definedName>
    <definedName name="A126259626F">Data5!$GY$1:$GY$10,Data5!$GY$11:$GY$18</definedName>
    <definedName name="A126259626F_Data">Data5!$GY$11:$GY$18</definedName>
    <definedName name="A126259626F_Latest">Data5!$GY$18</definedName>
    <definedName name="A126259630W">Data5!$HK$1:$HK$10,Data5!$HK$11:$HK$18</definedName>
    <definedName name="A126259630W_Data">Data5!$HK$11:$HK$18</definedName>
    <definedName name="A126259630W_Latest">Data5!$HK$18</definedName>
    <definedName name="A126259634F">Data5!$HN$1:$HN$10,Data5!$HN$11:$HN$18</definedName>
    <definedName name="A126259634F_Data">Data5!$HN$11:$HN$18</definedName>
    <definedName name="A126259634F_Latest">Data5!$HN$18</definedName>
    <definedName name="A126259638R">Data5!$EQ$1:$EQ$10,Data5!$EQ$11:$EQ$18</definedName>
    <definedName name="A126259638R_Data">Data5!$EQ$11:$EQ$18</definedName>
    <definedName name="A126259638R_Latest">Data5!$EQ$18</definedName>
    <definedName name="A126259642F">Data5!$EZ$1:$EZ$10,Data5!$EZ$11:$EZ$18</definedName>
    <definedName name="A126259642F_Data">Data5!$EZ$11:$EZ$18</definedName>
    <definedName name="A126259642F_Latest">Data5!$EZ$18</definedName>
    <definedName name="A126259646R">Data5!$FX$1:$FX$10,Data5!$FX$11:$FX$18</definedName>
    <definedName name="A126259646R_Data">Data5!$FX$11:$FX$18</definedName>
    <definedName name="A126259646R_Latest">Data5!$FX$18</definedName>
    <definedName name="A126259650F">Data5!$GA$1:$GA$10,Data5!$GA$11:$GA$18</definedName>
    <definedName name="A126259650F_Data">Data5!$GA$11:$GA$18</definedName>
    <definedName name="A126259650F_Latest">Data5!$GA$18</definedName>
    <definedName name="A126259654R">Data5!$HH$1:$HH$10,Data5!$HH$11:$HH$18</definedName>
    <definedName name="A126259654R_Data">Data5!$HH$11:$HH$18</definedName>
    <definedName name="A126259654R_Latest">Data5!$HH$18</definedName>
    <definedName name="A126259658X">Data5!$DY$1:$DY$10,Data5!$DY$11:$DY$18</definedName>
    <definedName name="A126259658X_Data">Data5!$DY$11:$DY$18</definedName>
    <definedName name="A126259658X_Latest">Data5!$DY$18</definedName>
    <definedName name="A126259662R">Data5!$EE$1:$EE$10,Data5!$EE$11:$EE$18</definedName>
    <definedName name="A126259662R_Data">Data5!$EE$11:$EE$18</definedName>
    <definedName name="A126259662R_Latest">Data5!$EE$18</definedName>
    <definedName name="A126259666X">Data5!$EH$1:$EH$10,Data5!$EH$11:$EH$18</definedName>
    <definedName name="A126259666X_Data">Data5!$EH$11:$EH$18</definedName>
    <definedName name="A126259666X_Latest">Data5!$EH$18</definedName>
    <definedName name="A126259670R">Data5!$EW$1:$EW$10,Data5!$EW$11:$EW$18</definedName>
    <definedName name="A126259670R_Data">Data5!$EW$11:$EW$18</definedName>
    <definedName name="A126259670R_Latest">Data5!$EW$18</definedName>
    <definedName name="A126259674X">Data5!$FC$1:$FC$10,Data5!$FC$11:$FC$18</definedName>
    <definedName name="A126259674X_Data">Data5!$FC$11:$FC$18</definedName>
    <definedName name="A126259674X_Latest">Data5!$FC$18</definedName>
    <definedName name="A126259678J">Data5!$HQ$1:$HQ$10,Data5!$HQ$11:$HQ$18</definedName>
    <definedName name="A126259678J_Data">Data5!$HQ$11:$HQ$18</definedName>
    <definedName name="A126259678J_Latest">Data5!$HQ$18</definedName>
    <definedName name="A126259682X">Data6!$Q$1:$Q$10,Data6!$Q$11:$Q$18</definedName>
    <definedName name="A126259682X_Data">Data6!$Q$11:$Q$18</definedName>
    <definedName name="A126259682X_Latest">Data6!$Q$18</definedName>
    <definedName name="A126259686J">Data6!$AO$1:$AO$10,Data6!$AO$11:$AO$18</definedName>
    <definedName name="A126259686J_Data">Data6!$AO$11:$AO$18</definedName>
    <definedName name="A126259686J_Latest">Data6!$AO$18</definedName>
    <definedName name="A126259690X">Data6!$AC$1:$AC$10,Data6!$AC$11:$AC$18</definedName>
    <definedName name="A126259690X_Data">Data6!$AC$11:$AC$18</definedName>
    <definedName name="A126259690X_Latest">Data6!$AC$18</definedName>
    <definedName name="A126259694J">Data6!$T$1:$T$10,Data6!$T$11:$T$18</definedName>
    <definedName name="A126259694J_Data">Data6!$T$11:$T$18</definedName>
    <definedName name="A126259694J_Latest">Data6!$T$18</definedName>
    <definedName name="A126259698T">Data6!$Z$1:$Z$10,Data6!$Z$11:$Z$18</definedName>
    <definedName name="A126259698T_Data">Data6!$Z$11:$Z$18</definedName>
    <definedName name="A126259698T_Latest">Data6!$Z$18</definedName>
    <definedName name="A126259702W">Data6!$AU$1:$AU$10,Data6!$AU$11:$AU$18</definedName>
    <definedName name="A126259702W_Data">Data6!$AU$11:$AU$18</definedName>
    <definedName name="A126259702W_Latest">Data6!$AU$18</definedName>
    <definedName name="A126259706F">Data6!$AL$1:$AL$10,Data6!$AL$11:$AL$18</definedName>
    <definedName name="A126259706F_Data">Data6!$AL$11:$AL$18</definedName>
    <definedName name="A126259706F_Latest">Data6!$AL$18</definedName>
    <definedName name="A126259710W">Data6!$BA$1:$BA$10,Data6!$BA$11:$BA$18</definedName>
    <definedName name="A126259710W_Data">Data6!$BA$11:$BA$18</definedName>
    <definedName name="A126259710W_Latest">Data6!$BA$18</definedName>
    <definedName name="A126259714F">Data6!$BM$1:$BM$10,Data6!$BM$11:$BM$18</definedName>
    <definedName name="A126259714F_Data">Data6!$BM$11:$BM$18</definedName>
    <definedName name="A126259714F_Latest">Data6!$BM$18</definedName>
    <definedName name="A126259718R">Data6!$B$1:$B$10,Data6!$B$11:$B$18</definedName>
    <definedName name="A126259718R_Data">Data6!$B$11:$B$18</definedName>
    <definedName name="A126259718R_Latest">Data6!$B$18</definedName>
    <definedName name="A126259722F">Data6!$N$1:$N$10,Data6!$N$11:$N$18</definedName>
    <definedName name="A126259722F_Data">Data6!$N$11:$N$18</definedName>
    <definedName name="A126259722F_Latest">Data6!$N$18</definedName>
    <definedName name="A126259726R">Data6!$AR$1:$AR$10,Data6!$AR$11:$AR$18</definedName>
    <definedName name="A126259726R_Data">Data6!$AR$11:$AR$18</definedName>
    <definedName name="A126259726R_Latest">Data6!$AR$18</definedName>
    <definedName name="A126259730F">Data6!$AX$1:$AX$10,Data6!$AX$11:$AX$18</definedName>
    <definedName name="A126259730F_Data">Data6!$AX$11:$AX$18</definedName>
    <definedName name="A126259730F_Latest">Data6!$AX$18</definedName>
    <definedName name="A126259734R">Data6!$BD$1:$BD$10,Data6!$BD$11:$BD$18</definedName>
    <definedName name="A126259734R_Data">Data6!$BD$11:$BD$18</definedName>
    <definedName name="A126259734R_Latest">Data6!$BD$18</definedName>
    <definedName name="A126259738X">Data6!$BJ$1:$BJ$10,Data6!$BJ$11:$BJ$18</definedName>
    <definedName name="A126259738X_Data">Data6!$BJ$11:$BJ$18</definedName>
    <definedName name="A126259738X_Latest">Data6!$BJ$18</definedName>
    <definedName name="A126259742R">Data5!$HZ$1:$HZ$10,Data5!$HZ$11:$HZ$18</definedName>
    <definedName name="A126259742R_Data">Data5!$HZ$11:$HZ$18</definedName>
    <definedName name="A126259742R_Latest">Data5!$HZ$18</definedName>
    <definedName name="A126259746X">Data5!$II$1:$II$10,Data5!$II$11:$II$18</definedName>
    <definedName name="A126259746X_Data">Data5!$II$11:$II$18</definedName>
    <definedName name="A126259746X_Latest">Data5!$II$18</definedName>
    <definedName name="A126259750R">Data5!$IL$1:$IL$10,Data5!$IL$11:$IL$18</definedName>
    <definedName name="A126259750R_Data">Data5!$IL$11:$IL$18</definedName>
    <definedName name="A126259750R_Latest">Data5!$IL$18</definedName>
    <definedName name="A126259754X">Data6!$W$1:$W$10,Data6!$W$11:$W$18</definedName>
    <definedName name="A126259754X_Data">Data6!$W$11:$W$18</definedName>
    <definedName name="A126259754X_Latest">Data6!$W$18</definedName>
    <definedName name="A126259758J">Data5!$HT$1:$HT$10,Data5!$HT$11:$HT$18</definedName>
    <definedName name="A126259758J_Data">Data5!$HT$11:$HT$18</definedName>
    <definedName name="A126259758J_Latest">Data5!$HT$18</definedName>
    <definedName name="A126259762X">Data6!$BG$1:$BG$10,Data6!$BG$11:$BG$18</definedName>
    <definedName name="A126259762X_Data">Data6!$BG$11:$BG$18</definedName>
    <definedName name="A126259762X_Latest">Data6!$BG$18</definedName>
    <definedName name="A126259766J">Data6!$BS$1:$BS$10,Data6!$BS$11:$BS$18</definedName>
    <definedName name="A126259766J_Data">Data6!$BS$11:$BS$18</definedName>
    <definedName name="A126259766J_Latest">Data6!$BS$18</definedName>
    <definedName name="A126259770X">Data6!$BV$1:$BV$10,Data6!$BV$11:$BV$18</definedName>
    <definedName name="A126259770X_Data">Data6!$BV$11:$BV$18</definedName>
    <definedName name="A126259770X_Latest">Data6!$BV$18</definedName>
    <definedName name="A126259774J">Data5!$IO$1:$IO$10,Data5!$IO$11:$IO$18</definedName>
    <definedName name="A126259774J_Data">Data5!$IO$11:$IO$18</definedName>
    <definedName name="A126259774J_Latest">Data5!$IO$18</definedName>
    <definedName name="A126259778T">Data6!$H$1:$H$10,Data6!$H$11:$H$18</definedName>
    <definedName name="A126259778T_Data">Data6!$H$11:$H$18</definedName>
    <definedName name="A126259778T_Latest">Data6!$H$18</definedName>
    <definedName name="A126259782J">Data6!$AF$1:$AF$10,Data6!$AF$11:$AF$18</definedName>
    <definedName name="A126259782J_Data">Data6!$AF$11:$AF$18</definedName>
    <definedName name="A126259782J_Latest">Data6!$AF$18</definedName>
    <definedName name="A126259786T">Data6!$AI$1:$AI$10,Data6!$AI$11:$AI$18</definedName>
    <definedName name="A126259786T_Data">Data6!$AI$11:$AI$18</definedName>
    <definedName name="A126259786T_Latest">Data6!$AI$18</definedName>
    <definedName name="A126259790J">Data6!$BP$1:$BP$10,Data6!$BP$11:$BP$18</definedName>
    <definedName name="A126259790J_Data">Data6!$BP$11:$BP$18</definedName>
    <definedName name="A126259790J_Latest">Data6!$BP$18</definedName>
    <definedName name="A126259794T">Data5!$HW$1:$HW$10,Data5!$HW$11:$HW$18</definedName>
    <definedName name="A126259794T_Data">Data5!$HW$11:$HW$18</definedName>
    <definedName name="A126259794T_Latest">Data5!$HW$18</definedName>
    <definedName name="A126259798A">Data5!$IC$1:$IC$10,Data5!$IC$11:$IC$18</definedName>
    <definedName name="A126259798A_Data">Data5!$IC$11:$IC$18</definedName>
    <definedName name="A126259798A_Latest">Data5!$IC$18</definedName>
    <definedName name="A126259802F">Data5!$IF$1:$IF$10,Data5!$IF$11:$IF$18</definedName>
    <definedName name="A126259802F_Data">Data5!$IF$11:$IF$18</definedName>
    <definedName name="A126259802F_Latest">Data5!$IF$18</definedName>
    <definedName name="A126259806R">Data6!$E$1:$E$10,Data6!$E$11:$E$18</definedName>
    <definedName name="A126259806R_Data">Data6!$E$11:$E$18</definedName>
    <definedName name="A126259806R_Latest">Data6!$E$18</definedName>
    <definedName name="A126259810F">Data6!$K$1:$K$10,Data6!$K$11:$K$18</definedName>
    <definedName name="A126259810F_Data">Data6!$K$11:$K$18</definedName>
    <definedName name="A126259810F_Latest">Data6!$K$18</definedName>
    <definedName name="A126259814R">Data6!$BY$1:$BY$10,Data6!$BY$11:$BY$18</definedName>
    <definedName name="A126259814R_Data">Data6!$BY$11:$BY$18</definedName>
    <definedName name="A126259814R_Latest">Data6!$BY$18</definedName>
    <definedName name="A126259818X">Data3!$EY$1:$EY$10,Data3!$EY$11:$EY$18</definedName>
    <definedName name="A126259818X_Data">Data3!$EY$11:$EY$18</definedName>
    <definedName name="A126259818X_Latest">Data3!$EY$18</definedName>
    <definedName name="A126259822R">Data3!$FW$1:$FW$10,Data3!$FW$11:$FW$18</definedName>
    <definedName name="A126259822R_Data">Data3!$FW$11:$FW$18</definedName>
    <definedName name="A126259822R_Latest">Data3!$FW$18</definedName>
    <definedName name="A126259826X">Data3!$FK$1:$FK$10,Data3!$FK$11:$FK$18</definedName>
    <definedName name="A126259826X_Data">Data3!$FK$11:$FK$18</definedName>
    <definedName name="A126259826X_Latest">Data3!$FK$18</definedName>
    <definedName name="A126259830R">Data3!$FB$1:$FB$10,Data3!$FB$11:$FB$18</definedName>
    <definedName name="A126259830R_Data">Data3!$FB$11:$FB$18</definedName>
    <definedName name="A126259830R_Latest">Data3!$FB$18</definedName>
    <definedName name="A126259834X">Data3!$FH$1:$FH$10,Data3!$FH$11:$FH$18</definedName>
    <definedName name="A126259834X_Data">Data3!$FH$11:$FH$18</definedName>
    <definedName name="A126259834X_Latest">Data3!$FH$18</definedName>
    <definedName name="A126259838J">Data3!$GC$1:$GC$10,Data3!$GC$11:$GC$18</definedName>
    <definedName name="A126259838J_Data">Data3!$GC$11:$GC$18</definedName>
    <definedName name="A126259838J_Latest">Data3!$GC$18</definedName>
    <definedName name="A126259842X">Data3!$FT$1:$FT$10,Data3!$FT$11:$FT$18</definedName>
    <definedName name="A126259842X_Data">Data3!$FT$11:$FT$18</definedName>
    <definedName name="A126259842X_Latest">Data3!$FT$18</definedName>
    <definedName name="A126259846J">Data3!$GI$1:$GI$10,Data3!$GI$11:$GI$18</definedName>
    <definedName name="A126259846J_Data">Data3!$GI$11:$GI$18</definedName>
    <definedName name="A126259846J_Latest">Data3!$GI$18</definedName>
    <definedName name="A126259850X">Data3!$GU$1:$GU$10,Data3!$GU$11:$GU$18</definedName>
    <definedName name="A126259850X_Data">Data3!$GU$11:$GU$18</definedName>
    <definedName name="A126259850X_Latest">Data3!$GU$18</definedName>
    <definedName name="A126259854J">Data3!$EJ$1:$EJ$10,Data3!$EJ$11:$EJ$18</definedName>
    <definedName name="A126259854J_Data">Data3!$EJ$11:$EJ$18</definedName>
    <definedName name="A126259854J_Latest">Data3!$EJ$18</definedName>
    <definedName name="A126259858T">Data3!$EV$1:$EV$10,Data3!$EV$11:$EV$18</definedName>
    <definedName name="A126259858T_Data">Data3!$EV$11:$EV$18</definedName>
    <definedName name="A126259858T_Latest">Data3!$EV$18</definedName>
    <definedName name="A126259862J">Data3!$FZ$1:$FZ$10,Data3!$FZ$11:$FZ$18</definedName>
    <definedName name="A126259862J_Data">Data3!$FZ$11:$FZ$18</definedName>
    <definedName name="A126259862J_Latest">Data3!$FZ$18</definedName>
    <definedName name="A126259866T">Data3!$GF$1:$GF$10,Data3!$GF$11:$GF$18</definedName>
    <definedName name="A126259866T_Data">Data3!$GF$11:$GF$18</definedName>
    <definedName name="A126259866T_Latest">Data3!$GF$18</definedName>
    <definedName name="A126259870J">Data3!$GL$1:$GL$10,Data3!$GL$11:$GL$18</definedName>
    <definedName name="A126259870J_Data">Data3!$GL$11:$GL$18</definedName>
    <definedName name="A126259870J_Latest">Data3!$GL$18</definedName>
    <definedName name="A126259874T">Data3!$GR$1:$GR$10,Data3!$GR$11:$GR$18</definedName>
    <definedName name="A126259874T_Data">Data3!$GR$11:$GR$18</definedName>
    <definedName name="A126259874T_Latest">Data3!$GR$18</definedName>
    <definedName name="A126259878A">Data3!$DR$1:$DR$10,Data3!$DR$11:$DR$18</definedName>
    <definedName name="A126259878A_Data">Data3!$DR$11:$DR$18</definedName>
    <definedName name="A126259878A_Latest">Data3!$DR$18</definedName>
    <definedName name="A126259882T">Data3!$EA$1:$EA$10,Data3!$EA$11:$EA$18</definedName>
    <definedName name="A126259882T_Data">Data3!$EA$11:$EA$18</definedName>
    <definedName name="A126259882T_Latest">Data3!$EA$18</definedName>
    <definedName name="A126259886A">Data3!$ED$1:$ED$10,Data3!$ED$11:$ED$18</definedName>
    <definedName name="A126259886A_Data">Data3!$ED$11:$ED$18</definedName>
    <definedName name="A126259886A_Latest">Data3!$ED$18</definedName>
    <definedName name="A126259890T">Data3!$FE$1:$FE$10,Data3!$FE$11:$FE$18</definedName>
    <definedName name="A126259890T_Data">Data3!$FE$11:$FE$18</definedName>
    <definedName name="A126259890T_Latest">Data3!$FE$18</definedName>
    <definedName name="A126259894A">Data3!$DL$1:$DL$10,Data3!$DL$11:$DL$18</definedName>
    <definedName name="A126259894A_Data">Data3!$DL$11:$DL$18</definedName>
    <definedName name="A126259894A_Latest">Data3!$DL$18</definedName>
    <definedName name="A126259898K">Data3!$GO$1:$GO$10,Data3!$GO$11:$GO$18</definedName>
    <definedName name="A126259898K_Data">Data3!$GO$11:$GO$18</definedName>
    <definedName name="A126259898K_Latest">Data3!$GO$18</definedName>
    <definedName name="A126259902R">Data3!$HA$1:$HA$10,Data3!$HA$11:$HA$18</definedName>
    <definedName name="A126259902R_Data">Data3!$HA$11:$HA$18</definedName>
    <definedName name="A126259902R_Latest">Data3!$HA$18</definedName>
    <definedName name="A126259906X">Data3!$HD$1:$HD$10,Data3!$HD$11:$HD$18</definedName>
    <definedName name="A126259906X_Data">Data3!$HD$11:$HD$18</definedName>
    <definedName name="A126259906X_Latest">Data3!$HD$18</definedName>
    <definedName name="A126259910R">Data3!$EG$1:$EG$10,Data3!$EG$11:$EG$18</definedName>
    <definedName name="A126259910R_Data">Data3!$EG$11:$EG$18</definedName>
    <definedName name="A126259910R_Latest">Data3!$EG$18</definedName>
    <definedName name="A126259914X">Data3!$EP$1:$EP$10,Data3!$EP$11:$EP$18</definedName>
    <definedName name="A126259914X_Data">Data3!$EP$11:$EP$18</definedName>
    <definedName name="A126259914X_Latest">Data3!$EP$18</definedName>
    <definedName name="A126259918J">Data3!$FN$1:$FN$10,Data3!$FN$11:$FN$18</definedName>
    <definedName name="A126259918J_Data">Data3!$FN$11:$FN$18</definedName>
    <definedName name="A126259918J_Latest">Data3!$FN$18</definedName>
    <definedName name="A126259922X">Data3!$FQ$1:$FQ$10,Data3!$FQ$11:$FQ$18</definedName>
    <definedName name="A126259922X_Data">Data3!$FQ$11:$FQ$18</definedName>
    <definedName name="A126259922X_Latest">Data3!$FQ$18</definedName>
    <definedName name="A126259926J">Data3!$GX$1:$GX$10,Data3!$GX$11:$GX$18</definedName>
    <definedName name="A126259926J_Data">Data3!$GX$11:$GX$18</definedName>
    <definedName name="A126259926J_Latest">Data3!$GX$18</definedName>
    <definedName name="A126259930X">Data3!$DO$1:$DO$10,Data3!$DO$11:$DO$18</definedName>
    <definedName name="A126259930X_Data">Data3!$DO$11:$DO$18</definedName>
    <definedName name="A126259930X_Latest">Data3!$DO$18</definedName>
    <definedName name="A126259934J">Data3!$DU$1:$DU$10,Data3!$DU$11:$DU$18</definedName>
    <definedName name="A126259934J_Data">Data3!$DU$11:$DU$18</definedName>
    <definedName name="A126259934J_Latest">Data3!$DU$18</definedName>
    <definedName name="A126259938T">Data3!$DX$1:$DX$10,Data3!$DX$11:$DX$18</definedName>
    <definedName name="A126259938T_Data">Data3!$DX$11:$DX$18</definedName>
    <definedName name="A126259938T_Latest">Data3!$DX$18</definedName>
    <definedName name="A126259942J">Data3!$EM$1:$EM$10,Data3!$EM$11:$EM$18</definedName>
    <definedName name="A126259942J_Data">Data3!$EM$11:$EM$18</definedName>
    <definedName name="A126259942J_Latest">Data3!$EM$18</definedName>
    <definedName name="A126259946T">Data3!$ES$1:$ES$10,Data3!$ES$11:$ES$18</definedName>
    <definedName name="A126259946T_Data">Data3!$ES$11:$ES$18</definedName>
    <definedName name="A126259946T_Latest">Data3!$ES$18</definedName>
    <definedName name="A126259950J">Data3!$HG$1:$HG$10,Data3!$HG$11:$HG$18</definedName>
    <definedName name="A126259950J_Data">Data3!$HG$11:$HG$18</definedName>
    <definedName name="A126259950J_Latest">Data3!$HG$18</definedName>
    <definedName name="A126259954T">Data4!$DE$1:$DE$10,Data4!$DE$11:$DE$18</definedName>
    <definedName name="A126259954T_Data">Data4!$DE$11:$DE$18</definedName>
    <definedName name="A126259954T_Latest">Data4!$DE$18</definedName>
    <definedName name="A126259958A">Data4!$EC$1:$EC$10,Data4!$EC$11:$EC$18</definedName>
    <definedName name="A126259958A_Data">Data4!$EC$11:$EC$18</definedName>
    <definedName name="A126259958A_Latest">Data4!$EC$18</definedName>
    <definedName name="A126259962T">Data4!$DQ$1:$DQ$10,Data4!$DQ$11:$DQ$18</definedName>
    <definedName name="A126259962T_Data">Data4!$DQ$11:$DQ$18</definedName>
    <definedName name="A126259962T_Latest">Data4!$DQ$18</definedName>
    <definedName name="A126259966A">Data4!$DH$1:$DH$10,Data4!$DH$11:$DH$18</definedName>
    <definedName name="A126259966A_Data">Data4!$DH$11:$DH$18</definedName>
    <definedName name="A126259966A_Latest">Data4!$DH$18</definedName>
    <definedName name="A126259970T">Data4!$DN$1:$DN$10,Data4!$DN$11:$DN$18</definedName>
    <definedName name="A126259970T_Data">Data4!$DN$11:$DN$18</definedName>
    <definedName name="A126259970T_Latest">Data4!$DN$18</definedName>
    <definedName name="A126259974A">Data4!$EI$1:$EI$10,Data4!$EI$11:$EI$18</definedName>
    <definedName name="A126259974A_Data">Data4!$EI$11:$EI$18</definedName>
    <definedName name="A126259974A_Latest">Data4!$EI$18</definedName>
    <definedName name="A126259978K">Data4!$DZ$1:$DZ$10,Data4!$DZ$11:$DZ$18</definedName>
    <definedName name="A126259978K_Data">Data4!$DZ$11:$DZ$18</definedName>
    <definedName name="A126259978K_Latest">Data4!$DZ$18</definedName>
    <definedName name="A126259982A">Data4!$EO$1:$EO$10,Data4!$EO$11:$EO$18</definedName>
    <definedName name="A126259982A_Data">Data4!$EO$11:$EO$18</definedName>
    <definedName name="A126259982A_Latest">Data4!$EO$18</definedName>
    <definedName name="A126259986K">Data4!$FA$1:$FA$10,Data4!$FA$11:$FA$18</definedName>
    <definedName name="A126259986K_Data">Data4!$FA$11:$FA$18</definedName>
    <definedName name="A126259986K_Latest">Data4!$FA$18</definedName>
    <definedName name="A126259990A">Data4!$CP$1:$CP$10,Data4!$CP$11:$CP$18</definedName>
    <definedName name="A126259990A_Data">Data4!$CP$11:$CP$18</definedName>
    <definedName name="A126259990A_Latest">Data4!$CP$18</definedName>
    <definedName name="A126259994K">Data4!$DB$1:$DB$10,Data4!$DB$11:$DB$18</definedName>
    <definedName name="A126259994K_Data">Data4!$DB$11:$DB$18</definedName>
    <definedName name="A126259994K_Latest">Data4!$DB$18</definedName>
    <definedName name="A126259998V">Data4!$EF$1:$EF$10,Data4!$EF$11:$EF$18</definedName>
    <definedName name="A126259998V_Data">Data4!$EF$11:$EF$18</definedName>
    <definedName name="A126259998V_Latest">Data4!$EF$18</definedName>
    <definedName name="A126260002F">Data4!$EL$1:$EL$10,Data4!$EL$11:$EL$18</definedName>
    <definedName name="A126260002F_Data">Data4!$EL$11:$EL$18</definedName>
    <definedName name="A126260002F_Latest">Data4!$EL$18</definedName>
    <definedName name="A126260006R">Data4!$ER$1:$ER$10,Data4!$ER$11:$ER$18</definedName>
    <definedName name="A126260006R_Data">Data4!$ER$11:$ER$18</definedName>
    <definedName name="A126260006R_Latest">Data4!$ER$18</definedName>
    <definedName name="A126260010F">Data4!$EX$1:$EX$10,Data4!$EX$11:$EX$18</definedName>
    <definedName name="A126260010F_Data">Data4!$EX$11:$EX$18</definedName>
    <definedName name="A126260010F_Latest">Data4!$EX$18</definedName>
    <definedName name="A126260014R">Data4!$BX$1:$BX$10,Data4!$BX$11:$BX$18</definedName>
    <definedName name="A126260014R_Data">Data4!$BX$11:$BX$18</definedName>
    <definedName name="A126260014R_Latest">Data4!$BX$18</definedName>
    <definedName name="A126260018X">Data4!$CG$1:$CG$10,Data4!$CG$11:$CG$18</definedName>
    <definedName name="A126260018X_Data">Data4!$CG$11:$CG$18</definedName>
    <definedName name="A126260018X_Latest">Data4!$CG$18</definedName>
    <definedName name="A126260022R">Data4!$CJ$1:$CJ$10,Data4!$CJ$11:$CJ$18</definedName>
    <definedName name="A126260022R_Data">Data4!$CJ$11:$CJ$18</definedName>
    <definedName name="A126260022R_Latest">Data4!$CJ$18</definedName>
    <definedName name="A126260026X">Data4!$DK$1:$DK$10,Data4!$DK$11:$DK$18</definedName>
    <definedName name="A126260026X_Data">Data4!$DK$11:$DK$18</definedName>
    <definedName name="A126260026X_Latest">Data4!$DK$18</definedName>
    <definedName name="A126260030R">Data4!$BR$1:$BR$10,Data4!$BR$11:$BR$18</definedName>
    <definedName name="A126260030R_Data">Data4!$BR$11:$BR$18</definedName>
    <definedName name="A126260030R_Latest">Data4!$BR$18</definedName>
    <definedName name="A126260034X">Data4!$EU$1:$EU$10,Data4!$EU$11:$EU$18</definedName>
    <definedName name="A126260034X_Data">Data4!$EU$11:$EU$18</definedName>
    <definedName name="A126260034X_Latest">Data4!$EU$18</definedName>
    <definedName name="A126260038J">Data4!$FG$1:$FG$10,Data4!$FG$11:$FG$18</definedName>
    <definedName name="A126260038J_Data">Data4!$FG$11:$FG$18</definedName>
    <definedName name="A126260038J_Latest">Data4!$FG$18</definedName>
    <definedName name="A126260042X">Data4!$FJ$1:$FJ$10,Data4!$FJ$11:$FJ$18</definedName>
    <definedName name="A126260042X_Data">Data4!$FJ$11:$FJ$18</definedName>
    <definedName name="A126260042X_Latest">Data4!$FJ$18</definedName>
    <definedName name="A126260046J">Data4!$CM$1:$CM$10,Data4!$CM$11:$CM$18</definedName>
    <definedName name="A126260046J_Data">Data4!$CM$11:$CM$18</definedName>
    <definedName name="A126260046J_Latest">Data4!$CM$18</definedName>
    <definedName name="A126260050X">Data4!$CV$1:$CV$10,Data4!$CV$11:$CV$18</definedName>
    <definedName name="A126260050X_Data">Data4!$CV$11:$CV$18</definedName>
    <definedName name="A126260050X_Latest">Data4!$CV$18</definedName>
    <definedName name="A126260054J">Data4!$DT$1:$DT$10,Data4!$DT$11:$DT$18</definedName>
    <definedName name="A126260054J_Data">Data4!$DT$11:$DT$18</definedName>
    <definedName name="A126260054J_Latest">Data4!$DT$18</definedName>
    <definedName name="A126260058T">Data4!$DW$1:$DW$10,Data4!$DW$11:$DW$18</definedName>
    <definedName name="A126260058T_Data">Data4!$DW$11:$DW$18</definedName>
    <definedName name="A126260058T_Latest">Data4!$DW$18</definedName>
    <definedName name="A126260062J">Data4!$FD$1:$FD$10,Data4!$FD$11:$FD$18</definedName>
    <definedName name="A126260062J_Data">Data4!$FD$11:$FD$18</definedName>
    <definedName name="A126260062J_Latest">Data4!$FD$18</definedName>
    <definedName name="A126260066T">Data4!$BU$1:$BU$10,Data4!$BU$11:$BU$18</definedName>
    <definedName name="A126260066T_Data">Data4!$BU$11:$BU$18</definedName>
    <definedName name="A126260066T_Latest">Data4!$BU$18</definedName>
    <definedName name="A126260070J">Data4!$CA$1:$CA$10,Data4!$CA$11:$CA$18</definedName>
    <definedName name="A126260070J_Data">Data4!$CA$11:$CA$18</definedName>
    <definedName name="A126260070J_Latest">Data4!$CA$18</definedName>
    <definedName name="A126260074T">Data4!$CD$1:$CD$10,Data4!$CD$11:$CD$18</definedName>
    <definedName name="A126260074T_Data">Data4!$CD$11:$CD$18</definedName>
    <definedName name="A126260074T_Latest">Data4!$CD$18</definedName>
    <definedName name="A126260078A">Data4!$CS$1:$CS$10,Data4!$CS$11:$CS$18</definedName>
    <definedName name="A126260078A_Data">Data4!$CS$11:$CS$18</definedName>
    <definedName name="A126260078A_Latest">Data4!$CS$18</definedName>
    <definedName name="A126260082T">Data4!$CY$1:$CY$10,Data4!$CY$11:$CY$18</definedName>
    <definedName name="A126260082T_Data">Data4!$CY$11:$CY$18</definedName>
    <definedName name="A126260082T_Latest">Data4!$CY$18</definedName>
    <definedName name="A126260086A">Data4!$FM$1:$FM$10,Data4!$FM$11:$FM$18</definedName>
    <definedName name="A126260086A_Data">Data4!$FM$11:$FM$18</definedName>
    <definedName name="A126260086A_Latest">Data4!$FM$18</definedName>
    <definedName name="A126260090T">Data4!$HC$1:$HC$10,Data4!$HC$11:$HC$18</definedName>
    <definedName name="A126260090T_Data">Data4!$HC$11:$HC$18</definedName>
    <definedName name="A126260090T_Latest">Data4!$HC$18</definedName>
    <definedName name="A126260094A">Data4!$IA$1:$IA$10,Data4!$IA$11:$IA$18</definedName>
    <definedName name="A126260094A_Data">Data4!$IA$11:$IA$18</definedName>
    <definedName name="A126260094A_Latest">Data4!$IA$18</definedName>
    <definedName name="A126260098K">Data4!$HO$1:$HO$10,Data4!$HO$11:$HO$18</definedName>
    <definedName name="A126260098K_Data">Data4!$HO$11:$HO$18</definedName>
    <definedName name="A126260098K_Latest">Data4!$HO$18</definedName>
    <definedName name="A126260102R">Data4!$HF$1:$HF$10,Data4!$HF$11:$HF$18</definedName>
    <definedName name="A126260102R_Data">Data4!$HF$11:$HF$18</definedName>
    <definedName name="A126260102R_Latest">Data4!$HF$18</definedName>
    <definedName name="A126260106X">Data4!$HL$1:$HL$10,Data4!$HL$11:$HL$18</definedName>
    <definedName name="A126260106X_Data">Data4!$HL$11:$HL$18</definedName>
    <definedName name="A126260106X_Latest">Data4!$HL$18</definedName>
    <definedName name="A126260110R">Data4!$IG$1:$IG$10,Data4!$IG$11:$IG$18</definedName>
    <definedName name="A126260110R_Data">Data4!$IG$11:$IG$18</definedName>
    <definedName name="A126260110R_Latest">Data4!$IG$18</definedName>
    <definedName name="A126260114X">Data4!$HX$1:$HX$10,Data4!$HX$11:$HX$18</definedName>
    <definedName name="A126260114X_Data">Data4!$HX$11:$HX$18</definedName>
    <definedName name="A126260114X_Latest">Data4!$HX$18</definedName>
    <definedName name="A126260118J">Data4!$IM$1:$IM$10,Data4!$IM$11:$IM$18</definedName>
    <definedName name="A126260118J_Data">Data4!$IM$11:$IM$18</definedName>
    <definedName name="A126260118J_Latest">Data4!$IM$18</definedName>
    <definedName name="A126260122X">Data5!$I$1:$I$10,Data5!$I$11:$I$18</definedName>
    <definedName name="A126260122X_Data">Data5!$I$11:$I$18</definedName>
    <definedName name="A126260122X_Latest">Data5!$I$18</definedName>
    <definedName name="A126260126J">Data4!$GN$1:$GN$10,Data4!$GN$11:$GN$18</definedName>
    <definedName name="A126260126J_Data">Data4!$GN$11:$GN$18</definedName>
    <definedName name="A126260126J_Latest">Data4!$GN$18</definedName>
    <definedName name="A126260130X">Data4!$GZ$1:$GZ$10,Data4!$GZ$11:$GZ$18</definedName>
    <definedName name="A126260130X_Data">Data4!$GZ$11:$GZ$18</definedName>
    <definedName name="A126260130X_Latest">Data4!$GZ$18</definedName>
    <definedName name="A126260134J">Data4!$ID$1:$ID$10,Data4!$ID$11:$ID$18</definedName>
    <definedName name="A126260134J_Data">Data4!$ID$11:$ID$18</definedName>
    <definedName name="A126260134J_Latest">Data4!$ID$18</definedName>
    <definedName name="A126260138T">Data4!$IJ$1:$IJ$10,Data4!$IJ$11:$IJ$18</definedName>
    <definedName name="A126260138T_Data">Data4!$IJ$11:$IJ$18</definedName>
    <definedName name="A126260138T_Latest">Data4!$IJ$18</definedName>
    <definedName name="A126260142J">Data4!$IP$1:$IP$10,Data4!$IP$11:$IP$18</definedName>
    <definedName name="A126260142J_Data">Data4!$IP$11:$IP$18</definedName>
    <definedName name="A126260142J_Latest">Data4!$IP$18</definedName>
    <definedName name="A126260146T">Data5!$F$1:$F$10,Data5!$F$11:$F$18</definedName>
    <definedName name="A126260146T_Data">Data5!$F$11:$F$18</definedName>
    <definedName name="A126260146T_Latest">Data5!$F$18</definedName>
    <definedName name="A126260150J">Data4!$FV$1:$FV$10,Data4!$FV$11:$FV$18</definedName>
    <definedName name="A126260150J_Data">Data4!$FV$11:$FV$18</definedName>
    <definedName name="A126260150J_Latest">Data4!$FV$18</definedName>
    <definedName name="A126260154T">Data4!$GE$1:$GE$10,Data4!$GE$11:$GE$18</definedName>
    <definedName name="A126260154T_Data">Data4!$GE$11:$GE$18</definedName>
    <definedName name="A126260154T_Latest">Data4!$GE$18</definedName>
    <definedName name="A126260158A">Data4!$GH$1:$GH$10,Data4!$GH$11:$GH$18</definedName>
    <definedName name="A126260158A_Data">Data4!$GH$11:$GH$18</definedName>
    <definedName name="A126260158A_Latest">Data4!$GH$18</definedName>
    <definedName name="A126260162T">Data4!$HI$1:$HI$10,Data4!$HI$11:$HI$18</definedName>
    <definedName name="A126260162T_Data">Data4!$HI$11:$HI$18</definedName>
    <definedName name="A126260162T_Latest">Data4!$HI$18</definedName>
    <definedName name="A126260166A">Data4!$FP$1:$FP$10,Data4!$FP$11:$FP$18</definedName>
    <definedName name="A126260166A_Data">Data4!$FP$11:$FP$18</definedName>
    <definedName name="A126260166A_Latest">Data4!$FP$18</definedName>
    <definedName name="A126260170T">Data5!$C$1:$C$10,Data5!$C$11:$C$18</definedName>
    <definedName name="A126260170T_Data">Data5!$C$11:$C$18</definedName>
    <definedName name="A126260170T_Latest">Data5!$C$18</definedName>
    <definedName name="A126260174A">Data5!$O$1:$O$10,Data5!$O$11:$O$18</definedName>
    <definedName name="A126260174A_Data">Data5!$O$11:$O$18</definedName>
    <definedName name="A126260174A_Latest">Data5!$O$18</definedName>
    <definedName name="A126260178K">Data5!$R$1:$R$10,Data5!$R$11:$R$18</definedName>
    <definedName name="A126260178K_Data">Data5!$R$11:$R$18</definedName>
    <definedName name="A126260178K_Latest">Data5!$R$18</definedName>
    <definedName name="A126260182A">Data4!$GK$1:$GK$10,Data4!$GK$11:$GK$18</definedName>
    <definedName name="A126260182A_Data">Data4!$GK$11:$GK$18</definedName>
    <definedName name="A126260182A_Latest">Data4!$GK$18</definedName>
    <definedName name="A126260186K">Data4!$GT$1:$GT$10,Data4!$GT$11:$GT$18</definedName>
    <definedName name="A126260186K_Data">Data4!$GT$11:$GT$18</definedName>
    <definedName name="A126260186K_Latest">Data4!$GT$18</definedName>
    <definedName name="A126260190A">Data4!$HR$1:$HR$10,Data4!$HR$11:$HR$18</definedName>
    <definedName name="A126260190A_Data">Data4!$HR$11:$HR$18</definedName>
    <definedName name="A126260190A_Latest">Data4!$HR$18</definedName>
    <definedName name="A126260194K">Data4!$HU$1:$HU$10,Data4!$HU$11:$HU$18</definedName>
    <definedName name="A126260194K_Data">Data4!$HU$11:$HU$18</definedName>
    <definedName name="A126260194K_Latest">Data4!$HU$18</definedName>
    <definedName name="A126260198V">Data5!$L$1:$L$10,Data5!$L$11:$L$18</definedName>
    <definedName name="A126260198V_Data">Data5!$L$11:$L$18</definedName>
    <definedName name="A126260198V_Latest">Data5!$L$18</definedName>
    <definedName name="A126260202X">Data4!$FS$1:$FS$10,Data4!$FS$11:$FS$18</definedName>
    <definedName name="A126260202X_Data">Data4!$FS$11:$FS$18</definedName>
    <definedName name="A126260202X_Latest">Data4!$FS$18</definedName>
    <definedName name="A126260206J">Data4!$FY$1:$FY$10,Data4!$FY$11:$FY$18</definedName>
    <definedName name="A126260206J_Data">Data4!$FY$11:$FY$18</definedName>
    <definedName name="A126260206J_Latest">Data4!$FY$18</definedName>
    <definedName name="A126260210X">Data4!$GB$1:$GB$10,Data4!$GB$11:$GB$18</definedName>
    <definedName name="A126260210X_Data">Data4!$GB$11:$GB$18</definedName>
    <definedName name="A126260210X_Latest">Data4!$GB$18</definedName>
    <definedName name="A126260214J">Data4!$GQ$1:$GQ$10,Data4!$GQ$11:$GQ$18</definedName>
    <definedName name="A126260214J_Data">Data4!$GQ$11:$GQ$18</definedName>
    <definedName name="A126260214J_Latest">Data4!$GQ$18</definedName>
    <definedName name="A126260218T">Data4!$GW$1:$GW$10,Data4!$GW$11:$GW$18</definedName>
    <definedName name="A126260218T_Data">Data4!$GW$11:$GW$18</definedName>
    <definedName name="A126260218T_Latest">Data4!$GW$18</definedName>
    <definedName name="A126260222J">Data5!$U$1:$U$10,Data5!$U$11:$U$18</definedName>
    <definedName name="A126260222J_Data">Data5!$U$11:$U$18</definedName>
    <definedName name="A126260222J_Latest">Data5!$U$18</definedName>
    <definedName name="A126260226T">Data1!$IM$1:$IM$10,Data1!$IM$11:$IM$18</definedName>
    <definedName name="A126260226T_Data">Data1!$IM$11:$IM$18</definedName>
    <definedName name="A126260226T_Latest">Data1!$IM$18</definedName>
    <definedName name="A126260230J">Data2!$U$1:$U$10,Data2!$U$11:$U$18</definedName>
    <definedName name="A126260230J_Data">Data2!$U$11:$U$18</definedName>
    <definedName name="A126260230J_Latest">Data2!$U$18</definedName>
    <definedName name="A126260234T">Data2!$I$1:$I$10,Data2!$I$11:$I$18</definedName>
    <definedName name="A126260234T_Data">Data2!$I$11:$I$18</definedName>
    <definedName name="A126260234T_Latest">Data2!$I$18</definedName>
    <definedName name="A126260238A">Data1!$IP$1:$IP$10,Data1!$IP$11:$IP$18</definedName>
    <definedName name="A126260238A_Data">Data1!$IP$11:$IP$18</definedName>
    <definedName name="A126260238A_Latest">Data1!$IP$18</definedName>
    <definedName name="A126260242T">Data2!$F$1:$F$10,Data2!$F$11:$F$18</definedName>
    <definedName name="A126260242T_Data">Data2!$F$11:$F$18</definedName>
    <definedName name="A126260242T_Latest">Data2!$F$18</definedName>
    <definedName name="A126260246A">Data2!$AA$1:$AA$10,Data2!$AA$11:$AA$18</definedName>
    <definedName name="A126260246A_Data">Data2!$AA$11:$AA$18</definedName>
    <definedName name="A126260246A_Latest">Data2!$AA$18</definedName>
    <definedName name="A126260250T">Data2!$R$1:$R$10,Data2!$R$11:$R$18</definedName>
    <definedName name="A126260250T_Data">Data2!$R$11:$R$18</definedName>
    <definedName name="A126260250T_Latest">Data2!$R$18</definedName>
    <definedName name="A126260254A">Data2!$AG$1:$AG$10,Data2!$AG$11:$AG$18</definedName>
    <definedName name="A126260254A_Data">Data2!$AG$11:$AG$18</definedName>
    <definedName name="A126260254A_Latest">Data2!$AG$18</definedName>
    <definedName name="A126260258K">Data2!$AS$1:$AS$10,Data2!$AS$11:$AS$18</definedName>
    <definedName name="A126260258K_Data">Data2!$AS$11:$AS$18</definedName>
    <definedName name="A126260258K_Latest">Data2!$AS$18</definedName>
    <definedName name="A126260262A">Data1!$HX$1:$HX$10,Data1!$HX$11:$HX$18</definedName>
    <definedName name="A126260262A_Data">Data1!$HX$11:$HX$18</definedName>
    <definedName name="A126260262A_Latest">Data1!$HX$18</definedName>
    <definedName name="A126260266K">Data1!$IJ$1:$IJ$10,Data1!$IJ$11:$IJ$18</definedName>
    <definedName name="A126260266K_Data">Data1!$IJ$11:$IJ$18</definedName>
    <definedName name="A126260266K_Latest">Data1!$IJ$18</definedName>
    <definedName name="A126260270A">Data2!$X$1:$X$10,Data2!$X$11:$X$18</definedName>
    <definedName name="A126260270A_Data">Data2!$X$11:$X$18</definedName>
    <definedName name="A126260270A_Latest">Data2!$X$18</definedName>
    <definedName name="A126260274K">Data2!$AD$1:$AD$10,Data2!$AD$11:$AD$18</definedName>
    <definedName name="A126260274K_Data">Data2!$AD$11:$AD$18</definedName>
    <definedName name="A126260274K_Latest">Data2!$AD$18</definedName>
    <definedName name="A126260278V">Data2!$AJ$1:$AJ$10,Data2!$AJ$11:$AJ$18</definedName>
    <definedName name="A126260278V_Data">Data2!$AJ$11:$AJ$18</definedName>
    <definedName name="A126260278V_Latest">Data2!$AJ$18</definedName>
    <definedName name="A126260282K">Data2!$AP$1:$AP$10,Data2!$AP$11:$AP$18</definedName>
    <definedName name="A126260282K_Data">Data2!$AP$11:$AP$18</definedName>
    <definedName name="A126260282K_Latest">Data2!$AP$18</definedName>
    <definedName name="A126260286V">Data1!$HF$1:$HF$10,Data1!$HF$11:$HF$18</definedName>
    <definedName name="A126260286V_Data">Data1!$HF$11:$HF$18</definedName>
    <definedName name="A126260286V_Latest">Data1!$HF$18</definedName>
    <definedName name="A126260290K">Data1!$HO$1:$HO$10,Data1!$HO$11:$HO$18</definedName>
    <definedName name="A126260290K_Data">Data1!$HO$11:$HO$18</definedName>
    <definedName name="A126260290K_Latest">Data1!$HO$18</definedName>
    <definedName name="A126260294V">Data1!$HR$1:$HR$10,Data1!$HR$11:$HR$18</definedName>
    <definedName name="A126260294V_Data">Data1!$HR$11:$HR$18</definedName>
    <definedName name="A126260294V_Latest">Data1!$HR$18</definedName>
    <definedName name="A126260298C">Data2!$C$1:$C$10,Data2!$C$11:$C$18</definedName>
    <definedName name="A126260298C_Data">Data2!$C$11:$C$18</definedName>
    <definedName name="A126260298C_Latest">Data2!$C$18</definedName>
    <definedName name="A126260302J">Data1!$GZ$1:$GZ$10,Data1!$GZ$11:$GZ$18</definedName>
    <definedName name="A126260302J_Data">Data1!$GZ$11:$GZ$18</definedName>
    <definedName name="A126260302J_Latest">Data1!$GZ$18</definedName>
    <definedName name="A126260306T">Data2!$AM$1:$AM$10,Data2!$AM$11:$AM$18</definedName>
    <definedName name="A126260306T_Data">Data2!$AM$11:$AM$18</definedName>
    <definedName name="A126260306T_Latest">Data2!$AM$18</definedName>
    <definedName name="A126260310J">Data2!$AY$1:$AY$10,Data2!$AY$11:$AY$18</definedName>
    <definedName name="A126260310J_Data">Data2!$AY$11:$AY$18</definedName>
    <definedName name="A126260310J_Latest">Data2!$AY$18</definedName>
    <definedName name="A126260314T">Data2!$BB$1:$BB$10,Data2!$BB$11:$BB$18</definedName>
    <definedName name="A126260314T_Data">Data2!$BB$11:$BB$18</definedName>
    <definedName name="A126260314T_Latest">Data2!$BB$18</definedName>
    <definedName name="A126260318A">Data1!$HU$1:$HU$10,Data1!$HU$11:$HU$18</definedName>
    <definedName name="A126260318A_Data">Data1!$HU$11:$HU$18</definedName>
    <definedName name="A126260318A_Latest">Data1!$HU$18</definedName>
    <definedName name="A126260322T">Data1!$ID$1:$ID$10,Data1!$ID$11:$ID$18</definedName>
    <definedName name="A126260322T_Data">Data1!$ID$11:$ID$18</definedName>
    <definedName name="A126260322T_Latest">Data1!$ID$18</definedName>
    <definedName name="A126260326A">Data2!$L$1:$L$10,Data2!$L$11:$L$18</definedName>
    <definedName name="A126260326A_Data">Data2!$L$11:$L$18</definedName>
    <definedName name="A126260326A_Latest">Data2!$L$18</definedName>
    <definedName name="A126260330T">Data2!$O$1:$O$10,Data2!$O$11:$O$18</definedName>
    <definedName name="A126260330T_Data">Data2!$O$11:$O$18</definedName>
    <definedName name="A126260330T_Latest">Data2!$O$18</definedName>
    <definedName name="A126260334A">Data2!$AV$1:$AV$10,Data2!$AV$11:$AV$18</definedName>
    <definedName name="A126260334A_Data">Data2!$AV$11:$AV$18</definedName>
    <definedName name="A126260334A_Latest">Data2!$AV$18</definedName>
    <definedName name="A126260338K">Data1!$HC$1:$HC$10,Data1!$HC$11:$HC$18</definedName>
    <definedName name="A126260338K_Data">Data1!$HC$11:$HC$18</definedName>
    <definedName name="A126260338K_Latest">Data1!$HC$18</definedName>
    <definedName name="A126260342A">Data1!$HI$1:$HI$10,Data1!$HI$11:$HI$18</definedName>
    <definedName name="A126260342A_Data">Data1!$HI$11:$HI$18</definedName>
    <definedName name="A126260342A_Latest">Data1!$HI$18</definedName>
    <definedName name="A126260346K">Data1!$HL$1:$HL$10,Data1!$HL$11:$HL$18</definedName>
    <definedName name="A126260346K_Data">Data1!$HL$11:$HL$18</definedName>
    <definedName name="A126260346K_Latest">Data1!$HL$18</definedName>
    <definedName name="A126260350A">Data1!$IA$1:$IA$10,Data1!$IA$11:$IA$18</definedName>
    <definedName name="A126260350A_Data">Data1!$IA$11:$IA$18</definedName>
    <definedName name="A126260350A_Latest">Data1!$IA$18</definedName>
    <definedName name="A126260354K">Data1!$IG$1:$IG$10,Data1!$IG$11:$IG$18</definedName>
    <definedName name="A126260354K_Data">Data1!$IG$11:$IG$18</definedName>
    <definedName name="A126260354K_Latest">Data1!$IG$18</definedName>
    <definedName name="A126260358V">Data2!$BE$1:$BE$10,Data2!$BE$11:$BE$18</definedName>
    <definedName name="A126260358V_Data">Data2!$BE$11:$BE$18</definedName>
    <definedName name="A126260358V_Latest">Data2!$BE$18</definedName>
    <definedName name="A126261450C">Data3!$BA$1:$BA$10,Data3!$BA$11:$BA$18</definedName>
    <definedName name="A126261450C_Data">Data3!$BA$11:$BA$18</definedName>
    <definedName name="A126261450C_Latest">Data3!$BA$18</definedName>
    <definedName name="A126261454L">Data3!$BY$1:$BY$10,Data3!$BY$11:$BY$18</definedName>
    <definedName name="A126261454L_Data">Data3!$BY$11:$BY$18</definedName>
    <definedName name="A126261454L_Latest">Data3!$BY$18</definedName>
    <definedName name="A126261458W">Data3!$BM$1:$BM$10,Data3!$BM$11:$BM$18</definedName>
    <definedName name="A126261458W_Data">Data3!$BM$11:$BM$18</definedName>
    <definedName name="A126261458W_Latest">Data3!$BM$18</definedName>
    <definedName name="A126261462L">Data3!$BD$1:$BD$10,Data3!$BD$11:$BD$18</definedName>
    <definedName name="A126261462L_Data">Data3!$BD$11:$BD$18</definedName>
    <definedName name="A126261462L_Latest">Data3!$BD$18</definedName>
    <definedName name="A126261466W">Data3!$BJ$1:$BJ$10,Data3!$BJ$11:$BJ$18</definedName>
    <definedName name="A126261466W_Data">Data3!$BJ$11:$BJ$18</definedName>
    <definedName name="A126261466W_Latest">Data3!$BJ$18</definedName>
    <definedName name="A126261470L">Data3!$CE$1:$CE$10,Data3!$CE$11:$CE$18</definedName>
    <definedName name="A126261470L_Data">Data3!$CE$11:$CE$18</definedName>
    <definedName name="A126261470L_Latest">Data3!$CE$18</definedName>
    <definedName name="A126261474W">Data3!$BV$1:$BV$10,Data3!$BV$11:$BV$18</definedName>
    <definedName name="A126261474W_Data">Data3!$BV$11:$BV$18</definedName>
    <definedName name="A126261474W_Latest">Data3!$BV$18</definedName>
    <definedName name="A126261478F">Data3!$CK$1:$CK$10,Data3!$CK$11:$CK$18</definedName>
    <definedName name="A126261478F_Data">Data3!$CK$11:$CK$18</definedName>
    <definedName name="A126261478F_Latest">Data3!$CK$18</definedName>
    <definedName name="A126261482W">Data3!$CW$1:$CW$10,Data3!$CW$11:$CW$18</definedName>
    <definedName name="A126261482W_Data">Data3!$CW$11:$CW$18</definedName>
    <definedName name="A126261482W_Latest">Data3!$CW$18</definedName>
    <definedName name="A126261486F">Data3!$AL$1:$AL$10,Data3!$AL$11:$AL$18</definedName>
    <definedName name="A126261486F_Data">Data3!$AL$11:$AL$18</definedName>
    <definedName name="A126261486F_Latest">Data3!$AL$18</definedName>
    <definedName name="A126261490W">Data3!$AX$1:$AX$10,Data3!$AX$11:$AX$18</definedName>
    <definedName name="A126261490W_Data">Data3!$AX$11:$AX$18</definedName>
    <definedName name="A126261490W_Latest">Data3!$AX$18</definedName>
    <definedName name="A126261494F">Data3!$CB$1:$CB$10,Data3!$CB$11:$CB$18</definedName>
    <definedName name="A126261494F_Data">Data3!$CB$11:$CB$18</definedName>
    <definedName name="A126261494F_Latest">Data3!$CB$18</definedName>
    <definedName name="A126261498R">Data3!$CH$1:$CH$10,Data3!$CH$11:$CH$18</definedName>
    <definedName name="A126261498R_Data">Data3!$CH$11:$CH$18</definedName>
    <definedName name="A126261498R_Latest">Data3!$CH$18</definedName>
    <definedName name="A126261502V">Data3!$CN$1:$CN$10,Data3!$CN$11:$CN$18</definedName>
    <definedName name="A126261502V_Data">Data3!$CN$11:$CN$18</definedName>
    <definedName name="A126261502V_Latest">Data3!$CN$18</definedName>
    <definedName name="A126261506C">Data3!$CT$1:$CT$10,Data3!$CT$11:$CT$18</definedName>
    <definedName name="A126261506C_Data">Data3!$CT$11:$CT$18</definedName>
    <definedName name="A126261506C_Latest">Data3!$CT$18</definedName>
    <definedName name="A126261510V">Data3!$T$1:$T$10,Data3!$T$11:$T$18</definedName>
    <definedName name="A126261510V_Data">Data3!$T$11:$T$18</definedName>
    <definedName name="A126261510V_Latest">Data3!$T$18</definedName>
    <definedName name="A126261514C">Data3!$AC$1:$AC$10,Data3!$AC$11:$AC$18</definedName>
    <definedName name="A126261514C_Data">Data3!$AC$11:$AC$18</definedName>
    <definedName name="A126261514C_Latest">Data3!$AC$18</definedName>
    <definedName name="A126261518L">Data3!$AF$1:$AF$10,Data3!$AF$11:$AF$18</definedName>
    <definedName name="A126261518L_Data">Data3!$AF$11:$AF$18</definedName>
    <definedName name="A126261518L_Latest">Data3!$AF$18</definedName>
    <definedName name="A126261522C">Data3!$BG$1:$BG$10,Data3!$BG$11:$BG$18</definedName>
    <definedName name="A126261522C_Data">Data3!$BG$11:$BG$18</definedName>
    <definedName name="A126261522C_Latest">Data3!$BG$18</definedName>
    <definedName name="A126261526L">Data3!$N$1:$N$10,Data3!$N$11:$N$18</definedName>
    <definedName name="A126261526L_Data">Data3!$N$11:$N$18</definedName>
    <definedName name="A126261526L_Latest">Data3!$N$18</definedName>
    <definedName name="A126261530C">Data3!$CQ$1:$CQ$10,Data3!$CQ$11:$CQ$18</definedName>
    <definedName name="A126261530C_Data">Data3!$CQ$11:$CQ$18</definedName>
    <definedName name="A126261530C_Latest">Data3!$CQ$18</definedName>
    <definedName name="A126261534L">Data3!$DC$1:$DC$10,Data3!$DC$11:$DC$18</definedName>
    <definedName name="A126261534L_Data">Data3!$DC$11:$DC$18</definedName>
    <definedName name="A126261534L_Latest">Data3!$DC$18</definedName>
    <definedName name="A126261538W">Data3!$DF$1:$DF$10,Data3!$DF$11:$DF$18</definedName>
    <definedName name="A126261538W_Data">Data3!$DF$11:$DF$18</definedName>
    <definedName name="A126261538W_Latest">Data3!$DF$18</definedName>
    <definedName name="A126261542L">Data3!$AI$1:$AI$10,Data3!$AI$11:$AI$18</definedName>
    <definedName name="A126261542L_Data">Data3!$AI$11:$AI$18</definedName>
    <definedName name="A126261542L_Latest">Data3!$AI$18</definedName>
    <definedName name="A126261546W">Data3!$AR$1:$AR$10,Data3!$AR$11:$AR$18</definedName>
    <definedName name="A126261546W_Data">Data3!$AR$11:$AR$18</definedName>
    <definedName name="A126261546W_Latest">Data3!$AR$18</definedName>
    <definedName name="A126261550L">Data3!$BP$1:$BP$10,Data3!$BP$11:$BP$18</definedName>
    <definedName name="A126261550L_Data">Data3!$BP$11:$BP$18</definedName>
    <definedName name="A126261550L_Latest">Data3!$BP$18</definedName>
    <definedName name="A126261554W">Data3!$BS$1:$BS$10,Data3!$BS$11:$BS$18</definedName>
    <definedName name="A126261554W_Data">Data3!$BS$11:$BS$18</definedName>
    <definedName name="A126261554W_Latest">Data3!$BS$18</definedName>
    <definedName name="A126261558F">Data3!$CZ$1:$CZ$10,Data3!$CZ$11:$CZ$18</definedName>
    <definedName name="A126261558F_Data">Data3!$CZ$11:$CZ$18</definedName>
    <definedName name="A126261558F_Latest">Data3!$CZ$18</definedName>
    <definedName name="A126261562W">Data3!$Q$1:$Q$10,Data3!$Q$11:$Q$18</definedName>
    <definedName name="A126261562W_Data">Data3!$Q$11:$Q$18</definedName>
    <definedName name="A126261562W_Latest">Data3!$Q$18</definedName>
    <definedName name="A126261566F">Data3!$W$1:$W$10,Data3!$W$11:$W$18</definedName>
    <definedName name="A126261566F_Data">Data3!$W$11:$W$18</definedName>
    <definedName name="A126261566F_Latest">Data3!$W$18</definedName>
    <definedName name="A126261570W">Data3!$Z$1:$Z$10,Data3!$Z$11:$Z$18</definedName>
    <definedName name="A126261570W_Data">Data3!$Z$11:$Z$18</definedName>
    <definedName name="A126261570W_Latest">Data3!$Z$18</definedName>
    <definedName name="A126261574F">Data3!$AO$1:$AO$10,Data3!$AO$11:$AO$18</definedName>
    <definedName name="A126261574F_Data">Data3!$AO$11:$AO$18</definedName>
    <definedName name="A126261574F_Latest">Data3!$AO$18</definedName>
    <definedName name="A126261578R">Data3!$AU$1:$AU$10,Data3!$AU$11:$AU$18</definedName>
    <definedName name="A126261578R_Data">Data3!$AU$11:$AU$18</definedName>
    <definedName name="A126261578R_Latest">Data3!$AU$18</definedName>
    <definedName name="A126261582F">Data3!$DI$1:$DI$10,Data3!$DI$11:$DI$18</definedName>
    <definedName name="A126261582F_Data">Data3!$DI$11:$DI$18</definedName>
    <definedName name="A126261582F_Latest">Data3!$DI$18</definedName>
    <definedName name="A126262674J">Data1!$EO$1:$EO$10,Data1!$EO$11:$EO$18</definedName>
    <definedName name="A126262674J_Data">Data1!$EO$11:$EO$18</definedName>
    <definedName name="A126262674J_Latest">Data1!$EO$18</definedName>
    <definedName name="A126262678T">Data1!$FM$1:$FM$10,Data1!$FM$11:$FM$18</definedName>
    <definedName name="A126262678T_Data">Data1!$FM$11:$FM$18</definedName>
    <definedName name="A126262678T_Latest">Data1!$FM$18</definedName>
    <definedName name="A126262682J">Data1!$FA$1:$FA$10,Data1!$FA$11:$FA$18</definedName>
    <definedName name="A126262682J_Data">Data1!$FA$11:$FA$18</definedName>
    <definedName name="A126262682J_Latest">Data1!$FA$18</definedName>
    <definedName name="A126262686T">Data1!$ER$1:$ER$10,Data1!$ER$11:$ER$18</definedName>
    <definedName name="A126262686T_Data">Data1!$ER$11:$ER$18</definedName>
    <definedName name="A126262686T_Latest">Data1!$ER$18</definedName>
    <definedName name="A126262690J">Data1!$EX$1:$EX$10,Data1!$EX$11:$EX$18</definedName>
    <definedName name="A126262690J_Data">Data1!$EX$11:$EX$18</definedName>
    <definedName name="A126262690J_Latest">Data1!$EX$18</definedName>
    <definedName name="A126262694T">Data1!$FS$1:$FS$10,Data1!$FS$11:$FS$18</definedName>
    <definedName name="A126262694T_Data">Data1!$FS$11:$FS$18</definedName>
    <definedName name="A126262694T_Latest">Data1!$FS$18</definedName>
    <definedName name="A126262698A">Data1!$FJ$1:$FJ$10,Data1!$FJ$11:$FJ$18</definedName>
    <definedName name="A126262698A_Data">Data1!$FJ$11:$FJ$18</definedName>
    <definedName name="A126262698A_Latest">Data1!$FJ$18</definedName>
    <definedName name="A126262702F">Data1!$FY$1:$FY$10,Data1!$FY$11:$FY$18</definedName>
    <definedName name="A126262702F_Data">Data1!$FY$11:$FY$18</definedName>
    <definedName name="A126262702F_Latest">Data1!$FY$18</definedName>
    <definedName name="A126262706R">Data1!$GK$1:$GK$10,Data1!$GK$11:$GK$18</definedName>
    <definedName name="A126262706R_Data">Data1!$GK$11:$GK$18</definedName>
    <definedName name="A126262706R_Latest">Data1!$GK$18</definedName>
    <definedName name="A126262710F">Data1!$DZ$1:$DZ$10,Data1!$DZ$11:$DZ$18</definedName>
    <definedName name="A126262710F_Data">Data1!$DZ$11:$DZ$18</definedName>
    <definedName name="A126262710F_Latest">Data1!$DZ$18</definedName>
    <definedName name="A126262714R">Data1!$EL$1:$EL$10,Data1!$EL$11:$EL$18</definedName>
    <definedName name="A126262714R_Data">Data1!$EL$11:$EL$18</definedName>
    <definedName name="A126262714R_Latest">Data1!$EL$18</definedName>
    <definedName name="A126262718X">Data1!$FP$1:$FP$10,Data1!$FP$11:$FP$18</definedName>
    <definedName name="A126262718X_Data">Data1!$FP$11:$FP$18</definedName>
    <definedName name="A126262718X_Latest">Data1!$FP$18</definedName>
    <definedName name="A126262722R">Data1!$FV$1:$FV$10,Data1!$FV$11:$FV$18</definedName>
    <definedName name="A126262722R_Data">Data1!$FV$11:$FV$18</definedName>
    <definedName name="A126262722R_Latest">Data1!$FV$18</definedName>
    <definedName name="A126262726X">Data1!$GB$1:$GB$10,Data1!$GB$11:$GB$18</definedName>
    <definedName name="A126262726X_Data">Data1!$GB$11:$GB$18</definedName>
    <definedName name="A126262726X_Latest">Data1!$GB$18</definedName>
    <definedName name="A126262730R">Data1!$GH$1:$GH$10,Data1!$GH$11:$GH$18</definedName>
    <definedName name="A126262730R_Data">Data1!$GH$11:$GH$18</definedName>
    <definedName name="A126262730R_Latest">Data1!$GH$18</definedName>
    <definedName name="A126262734X">Data1!$DH$1:$DH$10,Data1!$DH$11:$DH$18</definedName>
    <definedName name="A126262734X_Data">Data1!$DH$11:$DH$18</definedName>
    <definedName name="A126262734X_Latest">Data1!$DH$18</definedName>
    <definedName name="A126262738J">Data1!$DQ$1:$DQ$10,Data1!$DQ$11:$DQ$18</definedName>
    <definedName name="A126262738J_Data">Data1!$DQ$11:$DQ$18</definedName>
    <definedName name="A126262738J_Latest">Data1!$DQ$18</definedName>
    <definedName name="A126262742X">Data1!$DT$1:$DT$10,Data1!$DT$11:$DT$18</definedName>
    <definedName name="A126262742X_Data">Data1!$DT$11:$DT$18</definedName>
    <definedName name="A126262742X_Latest">Data1!$DT$18</definedName>
    <definedName name="A126262746J">Data1!$EU$1:$EU$10,Data1!$EU$11:$EU$18</definedName>
    <definedName name="A126262746J_Data">Data1!$EU$11:$EU$18</definedName>
    <definedName name="A126262746J_Latest">Data1!$EU$18</definedName>
    <definedName name="A126262750X">Data1!$DB$1:$DB$10,Data1!$DB$11:$DB$18</definedName>
    <definedName name="A126262750X_Data">Data1!$DB$11:$DB$18</definedName>
    <definedName name="A126262750X_Latest">Data1!$DB$18</definedName>
    <definedName name="A126262754J">Data1!$GE$1:$GE$10,Data1!$GE$11:$GE$18</definedName>
    <definedName name="A126262754J_Data">Data1!$GE$11:$GE$18</definedName>
    <definedName name="A126262754J_Latest">Data1!$GE$18</definedName>
    <definedName name="A126262758T">Data1!$GQ$1:$GQ$10,Data1!$GQ$11:$GQ$18</definedName>
    <definedName name="A126262758T_Data">Data1!$GQ$11:$GQ$18</definedName>
    <definedName name="A126262758T_Latest">Data1!$GQ$18</definedName>
    <definedName name="A126262762J">Data1!$GT$1:$GT$10,Data1!$GT$11:$GT$18</definedName>
    <definedName name="A126262762J_Data">Data1!$GT$11:$GT$18</definedName>
    <definedName name="A126262762J_Latest">Data1!$GT$18</definedName>
    <definedName name="A126262766T">Data1!$DW$1:$DW$10,Data1!$DW$11:$DW$18</definedName>
    <definedName name="A126262766T_Data">Data1!$DW$11:$DW$18</definedName>
    <definedName name="A126262766T_Latest">Data1!$DW$18</definedName>
    <definedName name="A126262770J">Data1!$EF$1:$EF$10,Data1!$EF$11:$EF$18</definedName>
    <definedName name="A126262770J_Data">Data1!$EF$11:$EF$18</definedName>
    <definedName name="A126262770J_Latest">Data1!$EF$18</definedName>
    <definedName name="A126262774T">Data1!$FD$1:$FD$10,Data1!$FD$11:$FD$18</definedName>
    <definedName name="A126262774T_Data">Data1!$FD$11:$FD$18</definedName>
    <definedName name="A126262774T_Latest">Data1!$FD$18</definedName>
    <definedName name="A126262778A">Data1!$FG$1:$FG$10,Data1!$FG$11:$FG$18</definedName>
    <definedName name="A126262778A_Data">Data1!$FG$11:$FG$18</definedName>
    <definedName name="A126262778A_Latest">Data1!$FG$18</definedName>
    <definedName name="A126262782T">Data1!$GN$1:$GN$10,Data1!$GN$11:$GN$18</definedName>
    <definedName name="A126262782T_Data">Data1!$GN$11:$GN$18</definedName>
    <definedName name="A126262782T_Latest">Data1!$GN$18</definedName>
    <definedName name="A126262786A">Data1!$DE$1:$DE$10,Data1!$DE$11:$DE$18</definedName>
    <definedName name="A126262786A_Data">Data1!$DE$11:$DE$18</definedName>
    <definedName name="A126262786A_Latest">Data1!$DE$18</definedName>
    <definedName name="A126262790T">Data1!$DK$1:$DK$10,Data1!$DK$11:$DK$18</definedName>
    <definedName name="A126262790T_Data">Data1!$DK$11:$DK$18</definedName>
    <definedName name="A126262790T_Latest">Data1!$DK$18</definedName>
    <definedName name="A126262794A">Data1!$DN$1:$DN$10,Data1!$DN$11:$DN$18</definedName>
    <definedName name="A126262794A_Data">Data1!$DN$11:$DN$18</definedName>
    <definedName name="A126262794A_Latest">Data1!$DN$18</definedName>
    <definedName name="A126262798K">Data1!$EC$1:$EC$10,Data1!$EC$11:$EC$18</definedName>
    <definedName name="A126262798K_Data">Data1!$EC$11:$EC$18</definedName>
    <definedName name="A126262798K_Latest">Data1!$EC$18</definedName>
    <definedName name="A126262802R">Data1!$EI$1:$EI$10,Data1!$EI$11:$EI$18</definedName>
    <definedName name="A126262802R_Data">Data1!$EI$11:$EI$18</definedName>
    <definedName name="A126262802R_Latest">Data1!$EI$18</definedName>
    <definedName name="A126262806X">Data1!$GW$1:$GW$10,Data1!$GW$11:$GW$18</definedName>
    <definedName name="A126262806X_Data">Data1!$GW$11:$GW$18</definedName>
    <definedName name="A126262806X_Latest">Data1!$GW$18</definedName>
    <definedName name="A126263898L">Data2!$CU$1:$CU$10,Data2!$CU$11:$CU$18</definedName>
    <definedName name="A126263898L_Data">Data2!$CU$11:$CU$18</definedName>
    <definedName name="A126263898L_Latest">Data2!$CU$18</definedName>
    <definedName name="A126263902T">Data2!$DS$1:$DS$10,Data2!$DS$11:$DS$18</definedName>
    <definedName name="A126263902T_Data">Data2!$DS$11:$DS$18</definedName>
    <definedName name="A126263902T_Latest">Data2!$DS$18</definedName>
    <definedName name="A126263906A">Data2!$DG$1:$DG$10,Data2!$DG$11:$DG$18</definedName>
    <definedName name="A126263906A_Data">Data2!$DG$11:$DG$18</definedName>
    <definedName name="A126263906A_Latest">Data2!$DG$18</definedName>
    <definedName name="A126263910T">Data2!$CX$1:$CX$10,Data2!$CX$11:$CX$18</definedName>
    <definedName name="A126263910T_Data">Data2!$CX$11:$CX$18</definedName>
    <definedName name="A126263910T_Latest">Data2!$CX$18</definedName>
    <definedName name="A126263914A">Data2!$DD$1:$DD$10,Data2!$DD$11:$DD$18</definedName>
    <definedName name="A126263914A_Data">Data2!$DD$11:$DD$18</definedName>
    <definedName name="A126263914A_Latest">Data2!$DD$18</definedName>
    <definedName name="A126263918K">Data2!$DY$1:$DY$10,Data2!$DY$11:$DY$18</definedName>
    <definedName name="A126263918K_Data">Data2!$DY$11:$DY$18</definedName>
    <definedName name="A126263918K_Latest">Data2!$DY$18</definedName>
    <definedName name="A126263922A">Data2!$DP$1:$DP$10,Data2!$DP$11:$DP$18</definedName>
    <definedName name="A126263922A_Data">Data2!$DP$11:$DP$18</definedName>
    <definedName name="A126263922A_Latest">Data2!$DP$18</definedName>
    <definedName name="A126263926K">Data2!$EE$1:$EE$10,Data2!$EE$11:$EE$18</definedName>
    <definedName name="A126263926K_Data">Data2!$EE$11:$EE$18</definedName>
    <definedName name="A126263926K_Latest">Data2!$EE$18</definedName>
    <definedName name="A126263930A">Data2!$EQ$1:$EQ$10,Data2!$EQ$11:$EQ$18</definedName>
    <definedName name="A126263930A_Data">Data2!$EQ$11:$EQ$18</definedName>
    <definedName name="A126263930A_Latest">Data2!$EQ$18</definedName>
    <definedName name="A126263934K">Data2!$CF$1:$CF$10,Data2!$CF$11:$CF$18</definedName>
    <definedName name="A126263934K_Data">Data2!$CF$11:$CF$18</definedName>
    <definedName name="A126263934K_Latest">Data2!$CF$18</definedName>
    <definedName name="A126263938V">Data2!$CR$1:$CR$10,Data2!$CR$11:$CR$18</definedName>
    <definedName name="A126263938V_Data">Data2!$CR$11:$CR$18</definedName>
    <definedName name="A126263938V_Latest">Data2!$CR$18</definedName>
    <definedName name="A126263942K">Data2!$DV$1:$DV$10,Data2!$DV$11:$DV$18</definedName>
    <definedName name="A126263942K_Data">Data2!$DV$11:$DV$18</definedName>
    <definedName name="A126263942K_Latest">Data2!$DV$18</definedName>
    <definedName name="A126263946V">Data2!$EB$1:$EB$10,Data2!$EB$11:$EB$18</definedName>
    <definedName name="A126263946V_Data">Data2!$EB$11:$EB$18</definedName>
    <definedName name="A126263946V_Latest">Data2!$EB$18</definedName>
    <definedName name="A126263950K">Data2!$EH$1:$EH$10,Data2!$EH$11:$EH$18</definedName>
    <definedName name="A126263950K_Data">Data2!$EH$11:$EH$18</definedName>
    <definedName name="A126263950K_Latest">Data2!$EH$18</definedName>
    <definedName name="A126263954V">Data2!$EN$1:$EN$10,Data2!$EN$11:$EN$18</definedName>
    <definedName name="A126263954V_Data">Data2!$EN$11:$EN$18</definedName>
    <definedName name="A126263954V_Latest">Data2!$EN$18</definedName>
    <definedName name="A126263958C">Data2!$BN$1:$BN$10,Data2!$BN$11:$BN$18</definedName>
    <definedName name="A126263958C_Data">Data2!$BN$11:$BN$18</definedName>
    <definedName name="A126263958C_Latest">Data2!$BN$18</definedName>
    <definedName name="A126263962V">Data2!$BW$1:$BW$10,Data2!$BW$11:$BW$18</definedName>
    <definedName name="A126263962V_Data">Data2!$BW$11:$BW$18</definedName>
    <definedName name="A126263962V_Latest">Data2!$BW$18</definedName>
    <definedName name="A126263966C">Data2!$BZ$1:$BZ$10,Data2!$BZ$11:$BZ$18</definedName>
    <definedName name="A126263966C_Data">Data2!$BZ$11:$BZ$18</definedName>
    <definedName name="A126263966C_Latest">Data2!$BZ$18</definedName>
    <definedName name="A126263970V">Data2!$DA$1:$DA$10,Data2!$DA$11:$DA$18</definedName>
    <definedName name="A126263970V_Data">Data2!$DA$11:$DA$18</definedName>
    <definedName name="A126263970V_Latest">Data2!$DA$18</definedName>
    <definedName name="A126263974C">Data2!$BH$1:$BH$10,Data2!$BH$11:$BH$18</definedName>
    <definedName name="A126263974C_Data">Data2!$BH$11:$BH$18</definedName>
    <definedName name="A126263974C_Latest">Data2!$BH$18</definedName>
    <definedName name="A126263978L">Data2!$EK$1:$EK$10,Data2!$EK$11:$EK$18</definedName>
    <definedName name="A126263978L_Data">Data2!$EK$11:$EK$18</definedName>
    <definedName name="A126263978L_Latest">Data2!$EK$18</definedName>
    <definedName name="A126263982C">Data2!$EW$1:$EW$10,Data2!$EW$11:$EW$18</definedName>
    <definedName name="A126263982C_Data">Data2!$EW$11:$EW$18</definedName>
    <definedName name="A126263982C_Latest">Data2!$EW$18</definedName>
    <definedName name="A126263986L">Data2!$EZ$1:$EZ$10,Data2!$EZ$11:$EZ$18</definedName>
    <definedName name="A126263986L_Data">Data2!$EZ$11:$EZ$18</definedName>
    <definedName name="A126263986L_Latest">Data2!$EZ$18</definedName>
    <definedName name="A126263990C">Data2!$CC$1:$CC$10,Data2!$CC$11:$CC$18</definedName>
    <definedName name="A126263990C_Data">Data2!$CC$11:$CC$18</definedName>
    <definedName name="A126263990C_Latest">Data2!$CC$18</definedName>
    <definedName name="A126263994L">Data2!$CL$1:$CL$10,Data2!$CL$11:$CL$18</definedName>
    <definedName name="A126263994L_Data">Data2!$CL$11:$CL$18</definedName>
    <definedName name="A126263994L_Latest">Data2!$CL$18</definedName>
    <definedName name="A126263998W">Data2!$DJ$1:$DJ$10,Data2!$DJ$11:$DJ$18</definedName>
    <definedName name="A126263998W_Data">Data2!$DJ$11:$DJ$18</definedName>
    <definedName name="A126263998W_Latest">Data2!$DJ$18</definedName>
    <definedName name="A126264002C">Data2!$DM$1:$DM$10,Data2!$DM$11:$DM$18</definedName>
    <definedName name="A126264002C_Data">Data2!$DM$11:$DM$18</definedName>
    <definedName name="A126264002C_Latest">Data2!$DM$18</definedName>
    <definedName name="A126264006L">Data2!$ET$1:$ET$10,Data2!$ET$11:$ET$18</definedName>
    <definedName name="A126264006L_Data">Data2!$ET$11:$ET$18</definedName>
    <definedName name="A126264006L_Latest">Data2!$ET$18</definedName>
    <definedName name="A126264010C">Data2!$BK$1:$BK$10,Data2!$BK$11:$BK$18</definedName>
    <definedName name="A126264010C_Data">Data2!$BK$11:$BK$18</definedName>
    <definedName name="A126264010C_Latest">Data2!$BK$18</definedName>
    <definedName name="A126264014L">Data2!$BQ$1:$BQ$10,Data2!$BQ$11:$BQ$18</definedName>
    <definedName name="A126264014L_Data">Data2!$BQ$11:$BQ$18</definedName>
    <definedName name="A126264014L_Latest">Data2!$BQ$18</definedName>
    <definedName name="A126264018W">Data2!$BT$1:$BT$10,Data2!$BT$11:$BT$18</definedName>
    <definedName name="A126264018W_Data">Data2!$BT$11:$BT$18</definedName>
    <definedName name="A126264018W_Latest">Data2!$BT$18</definedName>
    <definedName name="A126264022L">Data2!$CI$1:$CI$10,Data2!$CI$11:$CI$18</definedName>
    <definedName name="A126264022L_Data">Data2!$CI$11:$CI$18</definedName>
    <definedName name="A126264022L_Latest">Data2!$CI$18</definedName>
    <definedName name="A126264026W">Data2!$CO$1:$CO$10,Data2!$CO$11:$CO$18</definedName>
    <definedName name="A126264026W_Data">Data2!$CO$11:$CO$18</definedName>
    <definedName name="A126264026W_Latest">Data2!$CO$18</definedName>
    <definedName name="A126264030L">Data2!$FC$1:$FC$10,Data2!$FC$11:$FC$18</definedName>
    <definedName name="A126264030L_Data">Data2!$FC$11:$FC$18</definedName>
    <definedName name="A126264030L_Latest">Data2!$FC$18</definedName>
    <definedName name="A126265122R">Data2!$GS$1:$GS$10,Data2!$GS$11:$GS$18</definedName>
    <definedName name="A126265122R_Data">Data2!$GS$11:$GS$18</definedName>
    <definedName name="A126265122R_Latest">Data2!$GS$18</definedName>
    <definedName name="A126265126X">Data2!$HQ$1:$HQ$10,Data2!$HQ$11:$HQ$18</definedName>
    <definedName name="A126265126X_Data">Data2!$HQ$11:$HQ$18</definedName>
    <definedName name="A126265126X_Latest">Data2!$HQ$18</definedName>
    <definedName name="A126265130R">Data2!$HE$1:$HE$10,Data2!$HE$11:$HE$18</definedName>
    <definedName name="A126265130R_Data">Data2!$HE$11:$HE$18</definedName>
    <definedName name="A126265130R_Latest">Data2!$HE$18</definedName>
    <definedName name="A126265134X">Data2!$GV$1:$GV$10,Data2!$GV$11:$GV$18</definedName>
    <definedName name="A126265134X_Data">Data2!$GV$11:$GV$18</definedName>
    <definedName name="A126265134X_Latest">Data2!$GV$18</definedName>
    <definedName name="A126265138J">Data2!$HB$1:$HB$10,Data2!$HB$11:$HB$18</definedName>
    <definedName name="A126265138J_Data">Data2!$HB$11:$HB$18</definedName>
    <definedName name="A126265138J_Latest">Data2!$HB$18</definedName>
    <definedName name="A126265142X">Data2!$HW$1:$HW$10,Data2!$HW$11:$HW$18</definedName>
    <definedName name="A126265142X_Data">Data2!$HW$11:$HW$18</definedName>
    <definedName name="A126265142X_Latest">Data2!$HW$18</definedName>
    <definedName name="A126265146J">Data2!$HN$1:$HN$10,Data2!$HN$11:$HN$18</definedName>
    <definedName name="A126265146J_Data">Data2!$HN$11:$HN$18</definedName>
    <definedName name="A126265146J_Latest">Data2!$HN$18</definedName>
    <definedName name="A126265150X">Data2!$IC$1:$IC$10,Data2!$IC$11:$IC$18</definedName>
    <definedName name="A126265150X_Data">Data2!$IC$11:$IC$18</definedName>
    <definedName name="A126265150X_Latest">Data2!$IC$18</definedName>
    <definedName name="A126265154J">Data2!$IO$1:$IO$10,Data2!$IO$11:$IO$18</definedName>
    <definedName name="A126265154J_Data">Data2!$IO$11:$IO$18</definedName>
    <definedName name="A126265154J_Latest">Data2!$IO$18</definedName>
    <definedName name="A126265158T">Data2!$GD$1:$GD$10,Data2!$GD$11:$GD$18</definedName>
    <definedName name="A126265158T_Data">Data2!$GD$11:$GD$18</definedName>
    <definedName name="A126265158T_Latest">Data2!$GD$18</definedName>
    <definedName name="A126265162J">Data2!$GP$1:$GP$10,Data2!$GP$11:$GP$18</definedName>
    <definedName name="A126265162J_Data">Data2!$GP$11:$GP$18</definedName>
    <definedName name="A126265162J_Latest">Data2!$GP$18</definedName>
    <definedName name="A126265166T">Data2!$HT$1:$HT$10,Data2!$HT$11:$HT$18</definedName>
    <definedName name="A126265166T_Data">Data2!$HT$11:$HT$18</definedName>
    <definedName name="A126265166T_Latest">Data2!$HT$18</definedName>
    <definedName name="A126265170J">Data2!$HZ$1:$HZ$10,Data2!$HZ$11:$HZ$18</definedName>
    <definedName name="A126265170J_Data">Data2!$HZ$11:$HZ$18</definedName>
    <definedName name="A126265170J_Latest">Data2!$HZ$18</definedName>
    <definedName name="A126265174T">Data2!$IF$1:$IF$10,Data2!$IF$11:$IF$18</definedName>
    <definedName name="A126265174T_Data">Data2!$IF$11:$IF$18</definedName>
    <definedName name="A126265174T_Latest">Data2!$IF$18</definedName>
    <definedName name="A126265178A">Data2!$IL$1:$IL$10,Data2!$IL$11:$IL$18</definedName>
    <definedName name="A126265178A_Data">Data2!$IL$11:$IL$18</definedName>
    <definedName name="A126265178A_Latest">Data2!$IL$18</definedName>
    <definedName name="A126265182T">Data2!$FL$1:$FL$10,Data2!$FL$11:$FL$18</definedName>
    <definedName name="A126265182T_Data">Data2!$FL$11:$FL$18</definedName>
    <definedName name="A126265182T_Latest">Data2!$FL$18</definedName>
    <definedName name="A126265186A">Data2!$FU$1:$FU$10,Data2!$FU$11:$FU$18</definedName>
    <definedName name="A126265186A_Data">Data2!$FU$11:$FU$18</definedName>
    <definedName name="A126265186A_Latest">Data2!$FU$18</definedName>
    <definedName name="A126265190T">Data2!$FX$1:$FX$10,Data2!$FX$11:$FX$18</definedName>
    <definedName name="A126265190T_Data">Data2!$FX$11:$FX$18</definedName>
    <definedName name="A126265190T_Latest">Data2!$FX$18</definedName>
    <definedName name="A126265194A">Data2!$GY$1:$GY$10,Data2!$GY$11:$GY$18</definedName>
    <definedName name="A126265194A_Data">Data2!$GY$11:$GY$18</definedName>
    <definedName name="A126265194A_Latest">Data2!$GY$18</definedName>
    <definedName name="A126265198K">Data2!$FF$1:$FF$10,Data2!$FF$11:$FF$18</definedName>
    <definedName name="A126265198K_Data">Data2!$FF$11:$FF$18</definedName>
    <definedName name="A126265198K_Latest">Data2!$FF$18</definedName>
    <definedName name="A126265202R">Data2!$II$1:$II$10,Data2!$II$11:$II$18</definedName>
    <definedName name="A126265202R_Data">Data2!$II$11:$II$18</definedName>
    <definedName name="A126265202R_Latest">Data2!$II$18</definedName>
    <definedName name="A126265206X">Data3!$E$1:$E$10,Data3!$E$11:$E$18</definedName>
    <definedName name="A126265206X_Data">Data3!$E$11:$E$18</definedName>
    <definedName name="A126265206X_Latest">Data3!$E$18</definedName>
    <definedName name="A126265210R">Data3!$H$1:$H$10,Data3!$H$11:$H$18</definedName>
    <definedName name="A126265210R_Data">Data3!$H$11:$H$18</definedName>
    <definedName name="A126265210R_Latest">Data3!$H$18</definedName>
    <definedName name="A126265214X">Data2!$GA$1:$GA$10,Data2!$GA$11:$GA$18</definedName>
    <definedName name="A126265214X_Data">Data2!$GA$11:$GA$18</definedName>
    <definedName name="A126265214X_Latest">Data2!$GA$18</definedName>
    <definedName name="A126265218J">Data2!$GJ$1:$GJ$10,Data2!$GJ$11:$GJ$18</definedName>
    <definedName name="A126265218J_Data">Data2!$GJ$11:$GJ$18</definedName>
    <definedName name="A126265218J_Latest">Data2!$GJ$18</definedName>
    <definedName name="A126265222X">Data2!$HH$1:$HH$10,Data2!$HH$11:$HH$18</definedName>
    <definedName name="A126265222X_Data">Data2!$HH$11:$HH$18</definedName>
    <definedName name="A126265222X_Latest">Data2!$HH$18</definedName>
    <definedName name="A126265226J">Data2!$HK$1:$HK$10,Data2!$HK$11:$HK$18</definedName>
    <definedName name="A126265226J_Data">Data2!$HK$11:$HK$18</definedName>
    <definedName name="A126265226J_Latest">Data2!$HK$18</definedName>
    <definedName name="A126265230X">Data3!$B$1:$B$10,Data3!$B$11:$B$18</definedName>
    <definedName name="A126265230X_Data">Data3!$B$11:$B$18</definedName>
    <definedName name="A126265230X_Latest">Data3!$B$18</definedName>
    <definedName name="A126265234J">Data2!$FI$1:$FI$10,Data2!$FI$11:$FI$18</definedName>
    <definedName name="A126265234J_Data">Data2!$FI$11:$FI$18</definedName>
    <definedName name="A126265234J_Latest">Data2!$FI$18</definedName>
    <definedName name="A126265238T">Data2!$FO$1:$FO$10,Data2!$FO$11:$FO$18</definedName>
    <definedName name="A126265238T_Data">Data2!$FO$11:$FO$18</definedName>
    <definedName name="A126265238T_Latest">Data2!$FO$18</definedName>
    <definedName name="A126265242J">Data2!$FR$1:$FR$10,Data2!$FR$11:$FR$18</definedName>
    <definedName name="A126265242J_Data">Data2!$FR$11:$FR$18</definedName>
    <definedName name="A126265242J_Latest">Data2!$FR$18</definedName>
    <definedName name="A126265246T">Data2!$GG$1:$GG$10,Data2!$GG$11:$GG$18</definedName>
    <definedName name="A126265246T_Data">Data2!$GG$11:$GG$18</definedName>
    <definedName name="A126265246T_Latest">Data2!$GG$18</definedName>
    <definedName name="A126265250J">Data2!$GM$1:$GM$10,Data2!$GM$11:$GM$18</definedName>
    <definedName name="A126265250J_Data">Data2!$GM$11:$GM$18</definedName>
    <definedName name="A126265250J_Latest">Data2!$GM$18</definedName>
    <definedName name="A126265254T">Data3!$K$1:$K$10,Data3!$K$11:$K$18</definedName>
    <definedName name="A126265254T_Data">Data3!$K$11:$K$18</definedName>
    <definedName name="A126265254T_Latest">Data3!$K$18</definedName>
    <definedName name="A126266346V">Data1!$AP$1:$AP$10,Data1!$AP$11:$AP$18</definedName>
    <definedName name="A126266346V_Data">Data1!$AP$11:$AP$18</definedName>
    <definedName name="A126266346V_Latest">Data1!$AP$18</definedName>
    <definedName name="A126266350K">Data1!$BN$1:$BN$10,Data1!$BN$11:$BN$18</definedName>
    <definedName name="A126266350K_Data">Data1!$BN$11:$BN$18</definedName>
    <definedName name="A126266350K_Latest">Data1!$BN$18</definedName>
    <definedName name="A126266354V">Data1!$BB$1:$BB$10,Data1!$BB$11:$BB$18</definedName>
    <definedName name="A126266354V_Data">Data1!$BB$11:$BB$18</definedName>
    <definedName name="A126266354V_Latest">Data1!$BB$18</definedName>
    <definedName name="A126266358C">Data1!$AS$1:$AS$10,Data1!$AS$11:$AS$18</definedName>
    <definedName name="A126266358C_Data">Data1!$AS$11:$AS$18</definedName>
    <definedName name="A126266358C_Latest">Data1!$AS$18</definedName>
    <definedName name="A126266362V">Data1!$AY$1:$AY$10,Data1!$AY$11:$AY$18</definedName>
    <definedName name="A126266362V_Data">Data1!$AY$11:$AY$18</definedName>
    <definedName name="A126266362V_Latest">Data1!$AY$18</definedName>
    <definedName name="A126266366C">Data1!$BT$1:$BT$10,Data1!$BT$11:$BT$18</definedName>
    <definedName name="A126266366C_Data">Data1!$BT$11:$BT$18</definedName>
    <definedName name="A126266366C_Latest">Data1!$BT$18</definedName>
    <definedName name="A126266370V">Data1!$BK$1:$BK$10,Data1!$BK$11:$BK$18</definedName>
    <definedName name="A126266370V_Data">Data1!$BK$11:$BK$18</definedName>
    <definedName name="A126266370V_Latest">Data1!$BK$18</definedName>
    <definedName name="A126266374C">Data1!$BZ$1:$BZ$10,Data1!$BZ$11:$BZ$18</definedName>
    <definedName name="A126266374C_Data">Data1!$BZ$11:$BZ$18</definedName>
    <definedName name="A126266374C_Latest">Data1!$BZ$18</definedName>
    <definedName name="A126266378L">Data1!$CL$1:$CL$10,Data1!$CL$11:$CL$18</definedName>
    <definedName name="A126266378L_Data">Data1!$CL$11:$CL$18</definedName>
    <definedName name="A126266378L_Latest">Data1!$CL$18</definedName>
    <definedName name="A126266382C">Data1!$AA$1:$AA$10,Data1!$AA$11:$AA$18</definedName>
    <definedName name="A126266382C_Data">Data1!$AA$11:$AA$18</definedName>
    <definedName name="A126266382C_Latest">Data1!$AA$18</definedName>
    <definedName name="A126266386L">Data1!$AM$1:$AM$10,Data1!$AM$11:$AM$18</definedName>
    <definedName name="A126266386L_Data">Data1!$AM$11:$AM$18</definedName>
    <definedName name="A126266386L_Latest">Data1!$AM$18</definedName>
    <definedName name="A126266390C">Data1!$BQ$1:$BQ$10,Data1!$BQ$11:$BQ$18</definedName>
    <definedName name="A126266390C_Data">Data1!$BQ$11:$BQ$18</definedName>
    <definedName name="A126266390C_Latest">Data1!$BQ$18</definedName>
    <definedName name="A126266394L">Data1!$BW$1:$BW$10,Data1!$BW$11:$BW$18</definedName>
    <definedName name="A126266394L_Data">Data1!$BW$11:$BW$18</definedName>
    <definedName name="A126266394L_Latest">Data1!$BW$18</definedName>
    <definedName name="A126266398W">Data1!$CC$1:$CC$10,Data1!$CC$11:$CC$18</definedName>
    <definedName name="A126266398W_Data">Data1!$CC$11:$CC$18</definedName>
    <definedName name="A126266398W_Latest">Data1!$CC$18</definedName>
    <definedName name="A126266402A">Data1!$CI$1:$CI$10,Data1!$CI$11:$CI$18</definedName>
    <definedName name="A126266402A_Data">Data1!$CI$11:$CI$18</definedName>
    <definedName name="A126266402A_Latest">Data1!$CI$18</definedName>
    <definedName name="A126266406K">Data1!$I$1:$I$10,Data1!$I$11:$I$18</definedName>
    <definedName name="A126266406K_Data">Data1!$I$11:$I$18</definedName>
    <definedName name="A126266406K_Latest">Data1!$I$18</definedName>
    <definedName name="A126266410A">Data1!$R$1:$R$10,Data1!$R$11:$R$18</definedName>
    <definedName name="A126266410A_Data">Data1!$R$11:$R$18</definedName>
    <definedName name="A126266410A_Latest">Data1!$R$18</definedName>
    <definedName name="A126266414K">Data1!$U$1:$U$10,Data1!$U$11:$U$18</definedName>
    <definedName name="A126266414K_Data">Data1!$U$11:$U$18</definedName>
    <definedName name="A126266414K_Latest">Data1!$U$18</definedName>
    <definedName name="A126266418V">Data1!$AV$1:$AV$10,Data1!$AV$11:$AV$18</definedName>
    <definedName name="A126266418V_Data">Data1!$AV$11:$AV$18</definedName>
    <definedName name="A126266418V_Latest">Data1!$AV$18</definedName>
    <definedName name="A126266422K">Data1!$C$1:$C$10,Data1!$C$11:$C$18</definedName>
    <definedName name="A126266422K_Data">Data1!$C$11:$C$18</definedName>
    <definedName name="A126266422K_Latest">Data1!$C$18</definedName>
    <definedName name="A126266426V">Data1!$CF$1:$CF$10,Data1!$CF$11:$CF$18</definedName>
    <definedName name="A126266426V_Data">Data1!$CF$11:$CF$18</definedName>
    <definedName name="A126266426V_Latest">Data1!$CF$18</definedName>
    <definedName name="A126266430K">Data1!$CR$1:$CR$10,Data1!$CR$11:$CR$18</definedName>
    <definedName name="A126266430K_Data">Data1!$CR$11:$CR$18</definedName>
    <definedName name="A126266430K_Latest">Data1!$CR$18</definedName>
    <definedName name="A126266434V">Data1!$CU$1:$CU$10,Data1!$CU$11:$CU$18</definedName>
    <definedName name="A126266434V_Data">Data1!$CU$11:$CU$18</definedName>
    <definedName name="A126266434V_Latest">Data1!$CU$18</definedName>
    <definedName name="A126266438C">Data1!$X$1:$X$10,Data1!$X$11:$X$18</definedName>
    <definedName name="A126266438C_Data">Data1!$X$11:$X$18</definedName>
    <definedName name="A126266438C_Latest">Data1!$X$18</definedName>
    <definedName name="A126266442V">Data1!$AG$1:$AG$10,Data1!$AG$11:$AG$18</definedName>
    <definedName name="A126266442V_Data">Data1!$AG$11:$AG$18</definedName>
    <definedName name="A126266442V_Latest">Data1!$AG$18</definedName>
    <definedName name="A126266446C">Data1!$BE$1:$BE$10,Data1!$BE$11:$BE$18</definedName>
    <definedName name="A126266446C_Data">Data1!$BE$11:$BE$18</definedName>
    <definedName name="A126266446C_Latest">Data1!$BE$18</definedName>
    <definedName name="A126266450V">Data1!$BH$1:$BH$10,Data1!$BH$11:$BH$18</definedName>
    <definedName name="A126266450V_Data">Data1!$BH$11:$BH$18</definedName>
    <definedName name="A126266450V_Latest">Data1!$BH$18</definedName>
    <definedName name="A126266454C">Data1!$CO$1:$CO$10,Data1!$CO$11:$CO$18</definedName>
    <definedName name="A126266454C_Data">Data1!$CO$11:$CO$18</definedName>
    <definedName name="A126266454C_Latest">Data1!$CO$18</definedName>
    <definedName name="A126266458L">Data1!$F$1:$F$10,Data1!$F$11:$F$18</definedName>
    <definedName name="A126266458L_Data">Data1!$F$11:$F$18</definedName>
    <definedName name="A126266458L_Latest">Data1!$F$18</definedName>
    <definedName name="A126266462C">Data1!$L$1:$L$10,Data1!$L$11:$L$18</definedName>
    <definedName name="A126266462C_Data">Data1!$L$11:$L$18</definedName>
    <definedName name="A126266462C_Latest">Data1!$L$18</definedName>
    <definedName name="A126266466L">Data1!$O$1:$O$10,Data1!$O$11:$O$18</definedName>
    <definedName name="A126266466L_Data">Data1!$O$11:$O$18</definedName>
    <definedName name="A126266466L_Latest">Data1!$O$18</definedName>
    <definedName name="A126266470C">Data1!$AD$1:$AD$10,Data1!$AD$11:$AD$18</definedName>
    <definedName name="A126266470C_Data">Data1!$AD$11:$AD$18</definedName>
    <definedName name="A126266470C_Latest">Data1!$AD$18</definedName>
    <definedName name="A126266474L">Data1!$AJ$1:$AJ$10,Data1!$AJ$11:$AJ$18</definedName>
    <definedName name="A126266474L_Data">Data1!$AJ$11:$AJ$18</definedName>
    <definedName name="A126266474L_Latest">Data1!$AJ$18</definedName>
    <definedName name="A126266478W">Data1!$CX$1:$CX$10,Data1!$CX$11:$CX$18</definedName>
    <definedName name="A126266478W_Data">Data1!$CX$11:$CX$18</definedName>
    <definedName name="A126266478W_Latest">Data1!$CX$18</definedName>
    <definedName name="A126266482L">Data6!$DN$1:$DN$10,Data6!$DN$11:$DN$18</definedName>
    <definedName name="A126266482L_Data">Data6!$DN$11:$DN$18</definedName>
    <definedName name="A126266482L_Latest">Data6!$DN$18</definedName>
    <definedName name="A126266486W">Data6!$EL$1:$EL$10,Data6!$EL$11:$EL$18</definedName>
    <definedName name="A126266486W_Data">Data6!$EL$11:$EL$18</definedName>
    <definedName name="A126266486W_Latest">Data6!$EL$18</definedName>
    <definedName name="A126266490L">Data6!$DZ$1:$DZ$10,Data6!$DZ$11:$DZ$18</definedName>
    <definedName name="A126266490L_Data">Data6!$DZ$11:$DZ$18</definedName>
    <definedName name="A126266490L_Latest">Data6!$DZ$18</definedName>
    <definedName name="A126266494W">Data6!$DQ$1:$DQ$10,Data6!$DQ$11:$DQ$18</definedName>
    <definedName name="A126266494W_Data">Data6!$DQ$11:$DQ$18</definedName>
    <definedName name="A126266494W_Latest">Data6!$DQ$18</definedName>
    <definedName name="A126266498F">Data6!$DW$1:$DW$10,Data6!$DW$11:$DW$18</definedName>
    <definedName name="A126266498F_Data">Data6!$DW$11:$DW$18</definedName>
    <definedName name="A126266498F_Latest">Data6!$DW$18</definedName>
    <definedName name="A126266502K">Data6!$ER$1:$ER$10,Data6!$ER$11:$ER$18</definedName>
    <definedName name="A126266502K_Data">Data6!$ER$11:$ER$18</definedName>
    <definedName name="A126266502K_Latest">Data6!$ER$18</definedName>
    <definedName name="A126266506V">Data6!$EI$1:$EI$10,Data6!$EI$11:$EI$18</definedName>
    <definedName name="A126266506V_Data">Data6!$EI$11:$EI$18</definedName>
    <definedName name="A126266506V_Latest">Data6!$EI$18</definedName>
    <definedName name="A126266510K">Data6!$EX$1:$EX$10,Data6!$EX$11:$EX$18</definedName>
    <definedName name="A126266510K_Data">Data6!$EX$11:$EX$18</definedName>
    <definedName name="A126266510K_Latest">Data6!$EX$18</definedName>
    <definedName name="A126266514V">Data6!$FJ$1:$FJ$10,Data6!$FJ$11:$FJ$18</definedName>
    <definedName name="A126266514V_Data">Data6!$FJ$11:$FJ$18</definedName>
    <definedName name="A126266514V_Latest">Data6!$FJ$18</definedName>
    <definedName name="A126266518C">Data6!$CY$1:$CY$10,Data6!$CY$11:$CY$18</definedName>
    <definedName name="A126266518C_Data">Data6!$CY$11:$CY$18</definedName>
    <definedName name="A126266518C_Latest">Data6!$CY$18</definedName>
    <definedName name="A126266522V">Data6!$DK$1:$DK$10,Data6!$DK$11:$DK$18</definedName>
    <definedName name="A126266522V_Data">Data6!$DK$11:$DK$18</definedName>
    <definedName name="A126266522V_Latest">Data6!$DK$18</definedName>
    <definedName name="A126266526C">Data6!$EO$1:$EO$10,Data6!$EO$11:$EO$18</definedName>
    <definedName name="A126266526C_Data">Data6!$EO$11:$EO$18</definedName>
    <definedName name="A126266526C_Latest">Data6!$EO$18</definedName>
    <definedName name="A126266530V">Data6!$EU$1:$EU$10,Data6!$EU$11:$EU$18</definedName>
    <definedName name="A126266530V_Data">Data6!$EU$11:$EU$18</definedName>
    <definedName name="A126266530V_Latest">Data6!$EU$18</definedName>
    <definedName name="A126266534C">Data6!$FA$1:$FA$10,Data6!$FA$11:$FA$18</definedName>
    <definedName name="A126266534C_Data">Data6!$FA$11:$FA$18</definedName>
    <definedName name="A126266534C_Latest">Data6!$FA$18</definedName>
    <definedName name="A126266538L">Data6!$FG$1:$FG$10,Data6!$FG$11:$FG$18</definedName>
    <definedName name="A126266538L_Data">Data6!$FG$11:$FG$18</definedName>
    <definedName name="A126266538L_Latest">Data6!$FG$18</definedName>
    <definedName name="A126266542C">Data6!$CG$1:$CG$10,Data6!$CG$11:$CG$18</definedName>
    <definedName name="A126266542C_Data">Data6!$CG$11:$CG$18</definedName>
    <definedName name="A126266542C_Latest">Data6!$CG$18</definedName>
    <definedName name="A126266546L">Data6!$CP$1:$CP$10,Data6!$CP$11:$CP$18</definedName>
    <definedName name="A126266546L_Data">Data6!$CP$11:$CP$18</definedName>
    <definedName name="A126266546L_Latest">Data6!$CP$18</definedName>
    <definedName name="A126266550C">Data6!$CS$1:$CS$10,Data6!$CS$11:$CS$18</definedName>
    <definedName name="A126266550C_Data">Data6!$CS$11:$CS$18</definedName>
    <definedName name="A126266550C_Latest">Data6!$CS$18</definedName>
    <definedName name="A126266554L">Data6!$DT$1:$DT$10,Data6!$DT$11:$DT$18</definedName>
    <definedName name="A126266554L_Data">Data6!$DT$11:$DT$18</definedName>
    <definedName name="A126266554L_Latest">Data6!$DT$18</definedName>
    <definedName name="A126266558W">Data6!$CA$1:$CA$10,Data6!$CA$11:$CA$18</definedName>
    <definedName name="A126266558W_Data">Data6!$CA$11:$CA$18</definedName>
    <definedName name="A126266558W_Latest">Data6!$CA$18</definedName>
    <definedName name="A126266562L">Data6!$FD$1:$FD$10,Data6!$FD$11:$FD$18</definedName>
    <definedName name="A126266562L_Data">Data6!$FD$11:$FD$18</definedName>
    <definedName name="A126266562L_Latest">Data6!$FD$18</definedName>
    <definedName name="A126266566W">Data6!$FP$1:$FP$10,Data6!$FP$11:$FP$18</definedName>
    <definedName name="A126266566W_Data">Data6!$FP$11:$FP$18</definedName>
    <definedName name="A126266566W_Latest">Data6!$FP$18</definedName>
    <definedName name="A126266570L">Data6!$FS$1:$FS$10,Data6!$FS$11:$FS$18</definedName>
    <definedName name="A126266570L_Data">Data6!$FS$11:$FS$18</definedName>
    <definedName name="A126266570L_Latest">Data6!$FS$18</definedName>
    <definedName name="A126266574W">Data6!$CV$1:$CV$10,Data6!$CV$11:$CV$18</definedName>
    <definedName name="A126266574W_Data">Data6!$CV$11:$CV$18</definedName>
    <definedName name="A126266574W_Latest">Data6!$CV$18</definedName>
    <definedName name="A126266578F">Data6!$DE$1:$DE$10,Data6!$DE$11:$DE$18</definedName>
    <definedName name="A126266578F_Data">Data6!$DE$11:$DE$18</definedName>
    <definedName name="A126266578F_Latest">Data6!$DE$18</definedName>
    <definedName name="A126266582W">Data6!$EC$1:$EC$10,Data6!$EC$11:$EC$18</definedName>
    <definedName name="A126266582W_Data">Data6!$EC$11:$EC$18</definedName>
    <definedName name="A126266582W_Latest">Data6!$EC$18</definedName>
    <definedName name="A126266586F">Data6!$EF$1:$EF$10,Data6!$EF$11:$EF$18</definedName>
    <definedName name="A126266586F_Data">Data6!$EF$11:$EF$18</definedName>
    <definedName name="A126266586F_Latest">Data6!$EF$18</definedName>
    <definedName name="A126266590W">Data6!$FM$1:$FM$10,Data6!$FM$11:$FM$18</definedName>
    <definedName name="A126266590W_Data">Data6!$FM$11:$FM$18</definedName>
    <definedName name="A126266590W_Latest">Data6!$FM$18</definedName>
    <definedName name="A126266594F">Data6!$CD$1:$CD$10,Data6!$CD$11:$CD$18</definedName>
    <definedName name="A126266594F_Data">Data6!$CD$11:$CD$18</definedName>
    <definedName name="A126266594F_Latest">Data6!$CD$18</definedName>
    <definedName name="A126266598R">Data6!$CJ$1:$CJ$10,Data6!$CJ$11:$CJ$18</definedName>
    <definedName name="A126266598R_Data">Data6!$CJ$11:$CJ$18</definedName>
    <definedName name="A126266598R_Latest">Data6!$CJ$18</definedName>
    <definedName name="A126266602V">Data6!$CM$1:$CM$10,Data6!$CM$11:$CM$18</definedName>
    <definedName name="A126266602V_Data">Data6!$CM$11:$CM$18</definedName>
    <definedName name="A126266602V_Latest">Data6!$CM$18</definedName>
    <definedName name="A126266606C">Data6!$DB$1:$DB$10,Data6!$DB$11:$DB$18</definedName>
    <definedName name="A126266606C_Data">Data6!$DB$11:$DB$18</definedName>
    <definedName name="A126266606C_Latest">Data6!$DB$18</definedName>
    <definedName name="A126266610V">Data6!$DH$1:$DH$10,Data6!$DH$11:$DH$18</definedName>
    <definedName name="A126266610V_Data">Data6!$DH$11:$DH$18</definedName>
    <definedName name="A126266610V_Latest">Data6!$DH$18</definedName>
    <definedName name="A126266614C">Data6!$FV$1:$FV$10,Data6!$FV$11:$FV$18</definedName>
    <definedName name="A126266614C_Data">Data6!$FV$11:$FV$18</definedName>
    <definedName name="A126266614C_Latest">Data6!$FV$18</definedName>
    <definedName name="A126266618L">Data4!$F$1:$F$10,Data4!$F$11:$F$18</definedName>
    <definedName name="A126266618L_Data">Data4!$F$11:$F$18</definedName>
    <definedName name="A126266618L_Latest">Data4!$F$18</definedName>
    <definedName name="A126266622C">Data4!$AD$1:$AD$10,Data4!$AD$11:$AD$18</definedName>
    <definedName name="A126266622C_Data">Data4!$AD$11:$AD$18</definedName>
    <definedName name="A126266622C_Latest">Data4!$AD$18</definedName>
    <definedName name="A126266626L">Data4!$R$1:$R$10,Data4!$R$11:$R$18</definedName>
    <definedName name="A126266626L_Data">Data4!$R$11:$R$18</definedName>
    <definedName name="A126266626L_Latest">Data4!$R$18</definedName>
    <definedName name="A126266630C">Data4!$I$1:$I$10,Data4!$I$11:$I$18</definedName>
    <definedName name="A126266630C_Data">Data4!$I$11:$I$18</definedName>
    <definedName name="A126266630C_Latest">Data4!$I$18</definedName>
    <definedName name="A126266634L">Data4!$O$1:$O$10,Data4!$O$11:$O$18</definedName>
    <definedName name="A126266634L_Data">Data4!$O$11:$O$18</definedName>
    <definedName name="A126266634L_Latest">Data4!$O$18</definedName>
    <definedName name="A126266638W">Data4!$AJ$1:$AJ$10,Data4!$AJ$11:$AJ$18</definedName>
    <definedName name="A126266638W_Data">Data4!$AJ$11:$AJ$18</definedName>
    <definedName name="A126266638W_Latest">Data4!$AJ$18</definedName>
    <definedName name="A126266642L">Data4!$AA$1:$AA$10,Data4!$AA$11:$AA$18</definedName>
    <definedName name="A126266642L_Data">Data4!$AA$11:$AA$18</definedName>
    <definedName name="A126266642L_Latest">Data4!$AA$18</definedName>
    <definedName name="A126266646W">Data4!$AP$1:$AP$10,Data4!$AP$11:$AP$18</definedName>
    <definedName name="A126266646W_Data">Data4!$AP$11:$AP$18</definedName>
    <definedName name="A126266646W_Latest">Data4!$AP$18</definedName>
    <definedName name="A126266650L">Data4!$BB$1:$BB$10,Data4!$BB$11:$BB$18</definedName>
    <definedName name="A126266650L_Data">Data4!$BB$11:$BB$18</definedName>
    <definedName name="A126266650L_Latest">Data4!$BB$18</definedName>
    <definedName name="A126266654W">Data3!$IG$1:$IG$10,Data3!$IG$11:$IG$18</definedName>
    <definedName name="A126266654W_Data">Data3!$IG$11:$IG$18</definedName>
    <definedName name="A126266654W_Latest">Data3!$IG$18</definedName>
    <definedName name="A126266658F">Data4!$C$1:$C$10,Data4!$C$11:$C$18</definedName>
    <definedName name="A126266658F_Data">Data4!$C$11:$C$18</definedName>
    <definedName name="A126266658F_Latest">Data4!$C$18</definedName>
    <definedName name="A126266662W">Data4!$AG$1:$AG$10,Data4!$AG$11:$AG$18</definedName>
    <definedName name="A126266662W_Data">Data4!$AG$11:$AG$18</definedName>
    <definedName name="A126266662W_Latest">Data4!$AG$18</definedName>
    <definedName name="A126266666F">Data4!$AM$1:$AM$10,Data4!$AM$11:$AM$18</definedName>
    <definedName name="A126266666F_Data">Data4!$AM$11:$AM$18</definedName>
    <definedName name="A126266666F_Latest">Data4!$AM$18</definedName>
    <definedName name="A126266670W">Data4!$AS$1:$AS$10,Data4!$AS$11:$AS$18</definedName>
    <definedName name="A126266670W_Data">Data4!$AS$11:$AS$18</definedName>
    <definedName name="A126266670W_Latest">Data4!$AS$18</definedName>
    <definedName name="A126266674F">Data4!$AY$1:$AY$10,Data4!$AY$11:$AY$18</definedName>
    <definedName name="A126266674F_Data">Data4!$AY$11:$AY$18</definedName>
    <definedName name="A126266674F_Latest">Data4!$AY$18</definedName>
    <definedName name="A126266678R">Data3!$HO$1:$HO$10,Data3!$HO$11:$HO$18</definedName>
    <definedName name="A126266678R_Data">Data3!$HO$11:$HO$18</definedName>
    <definedName name="A126266678R_Latest">Data3!$HO$18</definedName>
    <definedName name="A126266682F">Data3!$HX$1:$HX$10,Data3!$HX$11:$HX$18</definedName>
    <definedName name="A126266682F_Data">Data3!$HX$11:$HX$18</definedName>
    <definedName name="A126266682F_Latest">Data3!$HX$18</definedName>
    <definedName name="A126266686R">Data3!$IA$1:$IA$10,Data3!$IA$11:$IA$18</definedName>
    <definedName name="A126266686R_Data">Data3!$IA$11:$IA$18</definedName>
    <definedName name="A126266686R_Latest">Data3!$IA$18</definedName>
    <definedName name="A126266690F">Data4!$L$1:$L$10,Data4!$L$11:$L$18</definedName>
    <definedName name="A126266690F_Data">Data4!$L$11:$L$18</definedName>
    <definedName name="A126266690F_Latest">Data4!$L$18</definedName>
    <definedName name="A126266694R">Data3!$HI$1:$HI$10,Data3!$HI$11:$HI$18</definedName>
    <definedName name="A126266694R_Data">Data3!$HI$11:$HI$18</definedName>
    <definedName name="A126266694R_Latest">Data3!$HI$18</definedName>
    <definedName name="A126266698X">Data4!$AV$1:$AV$10,Data4!$AV$11:$AV$18</definedName>
    <definedName name="A126266698X_Data">Data4!$AV$11:$AV$18</definedName>
    <definedName name="A126266698X_Latest">Data4!$AV$18</definedName>
    <definedName name="A126266702C">Data4!$BH$1:$BH$10,Data4!$BH$11:$BH$18</definedName>
    <definedName name="A126266702C_Data">Data4!$BH$11:$BH$18</definedName>
    <definedName name="A126266702C_Latest">Data4!$BH$18</definedName>
    <definedName name="A126266706L">Data4!$BK$1:$BK$10,Data4!$BK$11:$BK$18</definedName>
    <definedName name="A126266706L_Data">Data4!$BK$11:$BK$18</definedName>
    <definedName name="A126266706L_Latest">Data4!$BK$18</definedName>
    <definedName name="A126266710C">Data3!$ID$1:$ID$10,Data3!$ID$11:$ID$18</definedName>
    <definedName name="A126266710C_Data">Data3!$ID$11:$ID$18</definedName>
    <definedName name="A126266710C_Latest">Data3!$ID$18</definedName>
    <definedName name="A126266714L">Data3!$IM$1:$IM$10,Data3!$IM$11:$IM$18</definedName>
    <definedName name="A126266714L_Data">Data3!$IM$11:$IM$18</definedName>
    <definedName name="A126266714L_Latest">Data3!$IM$18</definedName>
    <definedName name="A126266718W">Data4!$U$1:$U$10,Data4!$U$11:$U$18</definedName>
    <definedName name="A126266718W_Data">Data4!$U$11:$U$18</definedName>
    <definedName name="A126266718W_Latest">Data4!$U$18</definedName>
    <definedName name="A126266722L">Data4!$X$1:$X$10,Data4!$X$11:$X$18</definedName>
    <definedName name="A126266722L_Data">Data4!$X$11:$X$18</definedName>
    <definedName name="A126266722L_Latest">Data4!$X$18</definedName>
    <definedName name="A126266726W">Data4!$BE$1:$BE$10,Data4!$BE$11:$BE$18</definedName>
    <definedName name="A126266726W_Data">Data4!$BE$11:$BE$18</definedName>
    <definedName name="A126266726W_Latest">Data4!$BE$18</definedName>
    <definedName name="A126266730L">Data3!$HL$1:$HL$10,Data3!$HL$11:$HL$18</definedName>
    <definedName name="A126266730L_Data">Data3!$HL$11:$HL$18</definedName>
    <definedName name="A126266730L_Latest">Data3!$HL$18</definedName>
    <definedName name="A126266734W">Data3!$HR$1:$HR$10,Data3!$HR$11:$HR$18</definedName>
    <definedName name="A126266734W_Data">Data3!$HR$11:$HR$18</definedName>
    <definedName name="A126266734W_Latest">Data3!$HR$18</definedName>
    <definedName name="A126266738F">Data3!$HU$1:$HU$10,Data3!$HU$11:$HU$18</definedName>
    <definedName name="A126266738F_Data">Data3!$HU$11:$HU$18</definedName>
    <definedName name="A126266738F_Latest">Data3!$HU$18</definedName>
    <definedName name="A126266742W">Data3!$IJ$1:$IJ$10,Data3!$IJ$11:$IJ$18</definedName>
    <definedName name="A126266742W_Data">Data3!$IJ$11:$IJ$18</definedName>
    <definedName name="A126266742W_Latest">Data3!$IJ$18</definedName>
    <definedName name="A126266746F">Data3!$IP$1:$IP$10,Data3!$IP$11:$IP$18</definedName>
    <definedName name="A126266746F_Data">Data3!$IP$11:$IP$18</definedName>
    <definedName name="A126266746F_Latest">Data3!$IP$18</definedName>
    <definedName name="A126266750W">Data4!$BN$1:$BN$10,Data4!$BN$11:$BN$18</definedName>
    <definedName name="A126266750W_Data">Data4!$BN$11:$BN$18</definedName>
    <definedName name="A126266750W_Latest">Data4!$BN$18</definedName>
    <definedName name="A126266754F">Data5!$BJ$1:$BJ$10,Data5!$BJ$11:$BJ$18</definedName>
    <definedName name="A126266754F_Data">Data5!$BJ$11:$BJ$18</definedName>
    <definedName name="A126266754F_Latest">Data5!$BJ$18</definedName>
    <definedName name="A126266758R">Data5!$CH$1:$CH$10,Data5!$CH$11:$CH$18</definedName>
    <definedName name="A126266758R_Data">Data5!$CH$11:$CH$18</definedName>
    <definedName name="A126266758R_Latest">Data5!$CH$18</definedName>
    <definedName name="A126266762F">Data5!$BV$1:$BV$10,Data5!$BV$11:$BV$18</definedName>
    <definedName name="A126266762F_Data">Data5!$BV$11:$BV$18</definedName>
    <definedName name="A126266762F_Latest">Data5!$BV$18</definedName>
    <definedName name="A126266766R">Data5!$BM$1:$BM$10,Data5!$BM$11:$BM$18</definedName>
    <definedName name="A126266766R_Data">Data5!$BM$11:$BM$18</definedName>
    <definedName name="A126266766R_Latest">Data5!$BM$18</definedName>
    <definedName name="A126266770F">Data5!$BS$1:$BS$10,Data5!$BS$11:$BS$18</definedName>
    <definedName name="A126266770F_Data">Data5!$BS$11:$BS$18</definedName>
    <definedName name="A126266770F_Latest">Data5!$BS$18</definedName>
    <definedName name="A126266774R">Data5!$CN$1:$CN$10,Data5!$CN$11:$CN$18</definedName>
    <definedName name="A126266774R_Data">Data5!$CN$11:$CN$18</definedName>
    <definedName name="A126266774R_Latest">Data5!$CN$18</definedName>
    <definedName name="A126266778X">Data5!$CE$1:$CE$10,Data5!$CE$11:$CE$18</definedName>
    <definedName name="A126266778X_Data">Data5!$CE$11:$CE$18</definedName>
    <definedName name="A126266778X_Latest">Data5!$CE$18</definedName>
    <definedName name="A126266782R">Data5!$CT$1:$CT$10,Data5!$CT$11:$CT$18</definedName>
    <definedName name="A126266782R_Data">Data5!$CT$11:$CT$18</definedName>
    <definedName name="A126266782R_Latest">Data5!$CT$18</definedName>
    <definedName name="A126266786X">Data5!$DF$1:$DF$10,Data5!$DF$11:$DF$18</definedName>
    <definedName name="A126266786X_Data">Data5!$DF$11:$DF$18</definedName>
    <definedName name="A126266786X_Latest">Data5!$DF$18</definedName>
    <definedName name="A126266790R">Data5!$AU$1:$AU$10,Data5!$AU$11:$AU$18</definedName>
    <definedName name="A126266790R_Data">Data5!$AU$11:$AU$18</definedName>
    <definedName name="A126266790R_Latest">Data5!$AU$18</definedName>
    <definedName name="A126266794X">Data5!$BG$1:$BG$10,Data5!$BG$11:$BG$18</definedName>
    <definedName name="A126266794X_Data">Data5!$BG$11:$BG$18</definedName>
    <definedName name="A126266794X_Latest">Data5!$BG$18</definedName>
    <definedName name="A126266798J">Data5!$CK$1:$CK$10,Data5!$CK$11:$CK$18</definedName>
    <definedName name="A126266798J_Data">Data5!$CK$11:$CK$18</definedName>
    <definedName name="A126266798J_Latest">Data5!$CK$18</definedName>
    <definedName name="A126266802L">Data5!$CQ$1:$CQ$10,Data5!$CQ$11:$CQ$18</definedName>
    <definedName name="A126266802L_Data">Data5!$CQ$11:$CQ$18</definedName>
    <definedName name="A126266802L_Latest">Data5!$CQ$18</definedName>
    <definedName name="A126266806W">Data5!$CW$1:$CW$10,Data5!$CW$11:$CW$18</definedName>
    <definedName name="A126266806W_Data">Data5!$CW$11:$CW$18</definedName>
    <definedName name="A126266806W_Latest">Data5!$CW$18</definedName>
    <definedName name="A126266810L">Data5!$DC$1:$DC$10,Data5!$DC$11:$DC$18</definedName>
    <definedName name="A126266810L_Data">Data5!$DC$11:$DC$18</definedName>
    <definedName name="A126266810L_Latest">Data5!$DC$18</definedName>
    <definedName name="A126266814W">Data5!$AC$1:$AC$10,Data5!$AC$11:$AC$18</definedName>
    <definedName name="A126266814W_Data">Data5!$AC$11:$AC$18</definedName>
    <definedName name="A126266814W_Latest">Data5!$AC$18</definedName>
    <definedName name="A126266818F">Data5!$AL$1:$AL$10,Data5!$AL$11:$AL$18</definedName>
    <definedName name="A126266818F_Data">Data5!$AL$11:$AL$18</definedName>
    <definedName name="A126266818F_Latest">Data5!$AL$18</definedName>
    <definedName name="A126266822W">Data5!$AO$1:$AO$10,Data5!$AO$11:$AO$18</definedName>
    <definedName name="A126266822W_Data">Data5!$AO$11:$AO$18</definedName>
    <definedName name="A126266822W_Latest">Data5!$AO$18</definedName>
    <definedName name="A126266826F">Data5!$BP$1:$BP$10,Data5!$BP$11:$BP$18</definedName>
    <definedName name="A126266826F_Data">Data5!$BP$11:$BP$18</definedName>
    <definedName name="A126266826F_Latest">Data5!$BP$18</definedName>
    <definedName name="A126266830W">Data5!$W$1:$W$10,Data5!$W$11:$W$18</definedName>
    <definedName name="A126266830W_Data">Data5!$W$11:$W$18</definedName>
    <definedName name="A126266830W_Latest">Data5!$W$18</definedName>
    <definedName name="A126266834F">Data5!$CZ$1:$CZ$10,Data5!$CZ$11:$CZ$18</definedName>
    <definedName name="A126266834F_Data">Data5!$CZ$11:$CZ$18</definedName>
    <definedName name="A126266834F_Latest">Data5!$CZ$18</definedName>
    <definedName name="A126266838R">Data5!$DL$1:$DL$10,Data5!$DL$11:$DL$18</definedName>
    <definedName name="A126266838R_Data">Data5!$DL$11:$DL$18</definedName>
    <definedName name="A126266838R_Latest">Data5!$DL$18</definedName>
    <definedName name="A126266842F">Data5!$DO$1:$DO$10,Data5!$DO$11:$DO$18</definedName>
    <definedName name="A126266842F_Data">Data5!$DO$11:$DO$18</definedName>
    <definedName name="A126266842F_Latest">Data5!$DO$18</definedName>
    <definedName name="A126266846R">Data5!$AR$1:$AR$10,Data5!$AR$11:$AR$18</definedName>
    <definedName name="A126266846R_Data">Data5!$AR$11:$AR$18</definedName>
    <definedName name="A126266846R_Latest">Data5!$AR$18</definedName>
    <definedName name="A126266850F">Data5!$BA$1:$BA$10,Data5!$BA$11:$BA$18</definedName>
    <definedName name="A126266850F_Data">Data5!$BA$11:$BA$18</definedName>
    <definedName name="A126266850F_Latest">Data5!$BA$18</definedName>
    <definedName name="A126266854R">Data5!$BY$1:$BY$10,Data5!$BY$11:$BY$18</definedName>
    <definedName name="A126266854R_Data">Data5!$BY$11:$BY$18</definedName>
    <definedName name="A126266854R_Latest">Data5!$BY$18</definedName>
    <definedName name="A126266858X">Data5!$CB$1:$CB$10,Data5!$CB$11:$CB$18</definedName>
    <definedName name="A126266858X_Data">Data5!$CB$11:$CB$18</definedName>
    <definedName name="A126266858X_Latest">Data5!$CB$18</definedName>
    <definedName name="A126266862R">Data5!$DI$1:$DI$10,Data5!$DI$11:$DI$18</definedName>
    <definedName name="A126266862R_Data">Data5!$DI$11:$DI$18</definedName>
    <definedName name="A126266862R_Latest">Data5!$DI$18</definedName>
    <definedName name="A126266866X">Data5!$Z$1:$Z$10,Data5!$Z$11:$Z$18</definedName>
    <definedName name="A126266866X_Data">Data5!$Z$11:$Z$18</definedName>
    <definedName name="A126266866X_Latest">Data5!$Z$18</definedName>
    <definedName name="A126266870R">Data5!$AF$1:$AF$10,Data5!$AF$11:$AF$18</definedName>
    <definedName name="A126266870R_Data">Data5!$AF$11:$AF$18</definedName>
    <definedName name="A126266870R_Latest">Data5!$AF$18</definedName>
    <definedName name="A126266874X">Data5!$AI$1:$AI$10,Data5!$AI$11:$AI$18</definedName>
    <definedName name="A126266874X_Data">Data5!$AI$11:$AI$18</definedName>
    <definedName name="A126266874X_Latest">Data5!$AI$18</definedName>
    <definedName name="A126266878J">Data5!$AX$1:$AX$10,Data5!$AX$11:$AX$18</definedName>
    <definedName name="A126266878J_Data">Data5!$AX$11:$AX$18</definedName>
    <definedName name="A126266878J_Latest">Data5!$AX$18</definedName>
    <definedName name="A126266882X">Data5!$BD$1:$BD$10,Data5!$BD$11:$BD$18</definedName>
    <definedName name="A126266882X_Data">Data5!$BD$11:$BD$18</definedName>
    <definedName name="A126266882X_Latest">Data5!$BD$18</definedName>
    <definedName name="A126266886J">Data5!$DR$1:$DR$10,Data5!$DR$11:$DR$18</definedName>
    <definedName name="A126266886J_Data">Data5!$DR$11:$DR$18</definedName>
    <definedName name="A126266886J_Latest">Data5!$DR$18</definedName>
    <definedName name="A126266890X">Data5!$FH$1:$FH$10,Data5!$FH$11:$FH$18</definedName>
    <definedName name="A126266890X_Data">Data5!$FH$11:$FH$18</definedName>
    <definedName name="A126266890X_Latest">Data5!$FH$18</definedName>
    <definedName name="A126266894J">Data5!$GF$1:$GF$10,Data5!$GF$11:$GF$18</definedName>
    <definedName name="A126266894J_Data">Data5!$GF$11:$GF$18</definedName>
    <definedName name="A126266894J_Latest">Data5!$GF$18</definedName>
    <definedName name="A126266898T">Data5!$FT$1:$FT$10,Data5!$FT$11:$FT$18</definedName>
    <definedName name="A126266898T_Data">Data5!$FT$11:$FT$18</definedName>
    <definedName name="A126266898T_Latest">Data5!$FT$18</definedName>
    <definedName name="A126266902W">Data5!$FK$1:$FK$10,Data5!$FK$11:$FK$18</definedName>
    <definedName name="A126266902W_Data">Data5!$FK$11:$FK$18</definedName>
    <definedName name="A126266902W_Latest">Data5!$FK$18</definedName>
    <definedName name="A126266906F">Data5!$FQ$1:$FQ$10,Data5!$FQ$11:$FQ$18</definedName>
    <definedName name="A126266906F_Data">Data5!$FQ$11:$FQ$18</definedName>
    <definedName name="A126266906F_Latest">Data5!$FQ$18</definedName>
    <definedName name="A126266910W">Data5!$GL$1:$GL$10,Data5!$GL$11:$GL$18</definedName>
    <definedName name="A126266910W_Data">Data5!$GL$11:$GL$18</definedName>
    <definedName name="A126266910W_Latest">Data5!$GL$18</definedName>
    <definedName name="A126266914F">Data5!$GC$1:$GC$10,Data5!$GC$11:$GC$18</definedName>
    <definedName name="A126266914F_Data">Data5!$GC$11:$GC$18</definedName>
    <definedName name="A126266914F_Latest">Data5!$GC$18</definedName>
    <definedName name="A126266918R">Data5!$GR$1:$GR$10,Data5!$GR$11:$GR$18</definedName>
    <definedName name="A126266918R_Data">Data5!$GR$11:$GR$18</definedName>
    <definedName name="A126266918R_Latest">Data5!$GR$18</definedName>
    <definedName name="A126266922F">Data5!$HD$1:$HD$10,Data5!$HD$11:$HD$18</definedName>
    <definedName name="A126266922F_Data">Data5!$HD$11:$HD$18</definedName>
    <definedName name="A126266922F_Latest">Data5!$HD$18</definedName>
    <definedName name="A126266926R">Data5!$ES$1:$ES$10,Data5!$ES$11:$ES$18</definedName>
    <definedName name="A126266926R_Data">Data5!$ES$11:$ES$18</definedName>
    <definedName name="A126266926R_Latest">Data5!$ES$18</definedName>
    <definedName name="A126266930F">Data5!$FE$1:$FE$10,Data5!$FE$11:$FE$18</definedName>
    <definedName name="A126266930F_Data">Data5!$FE$11:$FE$18</definedName>
    <definedName name="A126266930F_Latest">Data5!$FE$18</definedName>
    <definedName name="A126266934R">Data5!$GI$1:$GI$10,Data5!$GI$11:$GI$18</definedName>
    <definedName name="A126266934R_Data">Data5!$GI$11:$GI$18</definedName>
    <definedName name="A126266934R_Latest">Data5!$GI$18</definedName>
    <definedName name="A126266938X">Data5!$GO$1:$GO$10,Data5!$GO$11:$GO$18</definedName>
    <definedName name="A126266938X_Data">Data5!$GO$11:$GO$18</definedName>
    <definedName name="A126266938X_Latest">Data5!$GO$18</definedName>
    <definedName name="A126266942R">Data5!$GU$1:$GU$10,Data5!$GU$11:$GU$18</definedName>
    <definedName name="A126266942R_Data">Data5!$GU$11:$GU$18</definedName>
    <definedName name="A126266942R_Latest">Data5!$GU$18</definedName>
    <definedName name="A126266946X">Data5!$HA$1:$HA$10,Data5!$HA$11:$HA$18</definedName>
    <definedName name="A126266946X_Data">Data5!$HA$11:$HA$18</definedName>
    <definedName name="A126266946X_Latest">Data5!$HA$18</definedName>
    <definedName name="A126266950R">Data5!$EA$1:$EA$10,Data5!$EA$11:$EA$18</definedName>
    <definedName name="A126266950R_Data">Data5!$EA$11:$EA$18</definedName>
    <definedName name="A126266950R_Latest">Data5!$EA$18</definedName>
    <definedName name="A126266954X">Data5!$EJ$1:$EJ$10,Data5!$EJ$11:$EJ$18</definedName>
    <definedName name="A126266954X_Data">Data5!$EJ$11:$EJ$18</definedName>
    <definedName name="A126266954X_Latest">Data5!$EJ$18</definedName>
    <definedName name="A126266958J">Data5!$EM$1:$EM$10,Data5!$EM$11:$EM$18</definedName>
    <definedName name="A126266958J_Data">Data5!$EM$11:$EM$18</definedName>
    <definedName name="A126266958J_Latest">Data5!$EM$18</definedName>
    <definedName name="A126266962X">Data5!$FN$1:$FN$10,Data5!$FN$11:$FN$18</definedName>
    <definedName name="A126266962X_Data">Data5!$FN$11:$FN$18</definedName>
    <definedName name="A126266962X_Latest">Data5!$FN$18</definedName>
    <definedName name="A126266966J">Data5!$DU$1:$DU$10,Data5!$DU$11:$DU$18</definedName>
    <definedName name="A126266966J_Data">Data5!$DU$11:$DU$18</definedName>
    <definedName name="A126266966J_Latest">Data5!$DU$18</definedName>
    <definedName name="A126266970X">Data5!$GX$1:$GX$10,Data5!$GX$11:$GX$18</definedName>
    <definedName name="A126266970X_Data">Data5!$GX$11:$GX$18</definedName>
    <definedName name="A126266970X_Latest">Data5!$GX$18</definedName>
    <definedName name="A126266974J">Data5!$HJ$1:$HJ$10,Data5!$HJ$11:$HJ$18</definedName>
    <definedName name="A126266974J_Data">Data5!$HJ$11:$HJ$18</definedName>
    <definedName name="A126266974J_Latest">Data5!$HJ$18</definedName>
    <definedName name="A126266978T">Data5!$HM$1:$HM$10,Data5!$HM$11:$HM$18</definedName>
    <definedName name="A126266978T_Data">Data5!$HM$11:$HM$18</definedName>
    <definedName name="A126266978T_Latest">Data5!$HM$18</definedName>
    <definedName name="A126266982J">Data5!$EP$1:$EP$10,Data5!$EP$11:$EP$18</definedName>
    <definedName name="A126266982J_Data">Data5!$EP$11:$EP$18</definedName>
    <definedName name="A126266982J_Latest">Data5!$EP$18</definedName>
    <definedName name="A126266986T">Data5!$EY$1:$EY$10,Data5!$EY$11:$EY$18</definedName>
    <definedName name="A126266986T_Data">Data5!$EY$11:$EY$18</definedName>
    <definedName name="A126266986T_Latest">Data5!$EY$18</definedName>
    <definedName name="A126266990J">Data5!$FW$1:$FW$10,Data5!$FW$11:$FW$18</definedName>
    <definedName name="A126266990J_Data">Data5!$FW$11:$FW$18</definedName>
    <definedName name="A126266990J_Latest">Data5!$FW$18</definedName>
    <definedName name="A126266994T">Data5!$FZ$1:$FZ$10,Data5!$FZ$11:$FZ$18</definedName>
    <definedName name="A126266994T_Data">Data5!$FZ$11:$FZ$18</definedName>
    <definedName name="A126266994T_Latest">Data5!$FZ$18</definedName>
    <definedName name="A126266998A">Data5!$HG$1:$HG$10,Data5!$HG$11:$HG$18</definedName>
    <definedName name="A126266998A_Data">Data5!$HG$11:$HG$18</definedName>
    <definedName name="A126266998A_Latest">Data5!$HG$18</definedName>
    <definedName name="A126267002J">Data5!$DX$1:$DX$10,Data5!$DX$11:$DX$18</definedName>
    <definedName name="A126267002J_Data">Data5!$DX$11:$DX$18</definedName>
    <definedName name="A126267002J_Latest">Data5!$DX$18</definedName>
    <definedName name="A126267006T">Data5!$ED$1:$ED$10,Data5!$ED$11:$ED$18</definedName>
    <definedName name="A126267006T_Data">Data5!$ED$11:$ED$18</definedName>
    <definedName name="A126267006T_Latest">Data5!$ED$18</definedName>
    <definedName name="A126267010J">Data5!$EG$1:$EG$10,Data5!$EG$11:$EG$18</definedName>
    <definedName name="A126267010J_Data">Data5!$EG$11:$EG$18</definedName>
    <definedName name="A126267010J_Latest">Data5!$EG$18</definedName>
    <definedName name="A126267014T">Data5!$EV$1:$EV$10,Data5!$EV$11:$EV$18</definedName>
    <definedName name="A126267014T_Data">Data5!$EV$11:$EV$18</definedName>
    <definedName name="A126267014T_Latest">Data5!$EV$18</definedName>
    <definedName name="A126267018A">Data5!$FB$1:$FB$10,Data5!$FB$11:$FB$18</definedName>
    <definedName name="A126267018A_Data">Data5!$FB$11:$FB$18</definedName>
    <definedName name="A126267018A_Latest">Data5!$FB$18</definedName>
    <definedName name="A126267022T">Data5!$HP$1:$HP$10,Data5!$HP$11:$HP$18</definedName>
    <definedName name="A126267022T_Data">Data5!$HP$11:$HP$18</definedName>
    <definedName name="A126267022T_Latest">Data5!$HP$18</definedName>
    <definedName name="A126267026A">Data6!$P$1:$P$10,Data6!$P$11:$P$18</definedName>
    <definedName name="A126267026A_Data">Data6!$P$11:$P$18</definedName>
    <definedName name="A126267026A_Latest">Data6!$P$18</definedName>
    <definedName name="A126267030T">Data6!$AN$1:$AN$10,Data6!$AN$11:$AN$18</definedName>
    <definedName name="A126267030T_Data">Data6!$AN$11:$AN$18</definedName>
    <definedName name="A126267030T_Latest">Data6!$AN$18</definedName>
    <definedName name="A126267034A">Data6!$AB$1:$AB$10,Data6!$AB$11:$AB$18</definedName>
    <definedName name="A126267034A_Data">Data6!$AB$11:$AB$18</definedName>
    <definedName name="A126267034A_Latest">Data6!$AB$18</definedName>
    <definedName name="A126267038K">Data6!$S$1:$S$10,Data6!$S$11:$S$18</definedName>
    <definedName name="A126267038K_Data">Data6!$S$11:$S$18</definedName>
    <definedName name="A126267038K_Latest">Data6!$S$18</definedName>
    <definedName name="A126267042A">Data6!$Y$1:$Y$10,Data6!$Y$11:$Y$18</definedName>
    <definedName name="A126267042A_Data">Data6!$Y$11:$Y$18</definedName>
    <definedName name="A126267042A_Latest">Data6!$Y$18</definedName>
    <definedName name="A126267046K">Data6!$AT$1:$AT$10,Data6!$AT$11:$AT$18</definedName>
    <definedName name="A126267046K_Data">Data6!$AT$11:$AT$18</definedName>
    <definedName name="A126267046K_Latest">Data6!$AT$18</definedName>
    <definedName name="A126267050A">Data6!$AK$1:$AK$10,Data6!$AK$11:$AK$18</definedName>
    <definedName name="A126267050A_Data">Data6!$AK$11:$AK$18</definedName>
    <definedName name="A126267050A_Latest">Data6!$AK$18</definedName>
    <definedName name="A126267054K">Data6!$AZ$1:$AZ$10,Data6!$AZ$11:$AZ$18</definedName>
    <definedName name="A126267054K_Data">Data6!$AZ$11:$AZ$18</definedName>
    <definedName name="A126267054K_Latest">Data6!$AZ$18</definedName>
    <definedName name="A126267058V">Data6!$BL$1:$BL$10,Data6!$BL$11:$BL$18</definedName>
    <definedName name="A126267058V_Data">Data6!$BL$11:$BL$18</definedName>
    <definedName name="A126267058V_Latest">Data6!$BL$18</definedName>
    <definedName name="A126267062K">Data5!$IQ$1:$IQ$10,Data5!$IQ$11:$IQ$18</definedName>
    <definedName name="A126267062K_Data">Data5!$IQ$11:$IQ$18</definedName>
    <definedName name="A126267062K_Latest">Data5!$IQ$18</definedName>
    <definedName name="A126267066V">Data6!$M$1:$M$10,Data6!$M$11:$M$18</definedName>
    <definedName name="A126267066V_Data">Data6!$M$11:$M$18</definedName>
    <definedName name="A126267066V_Latest">Data6!$M$18</definedName>
    <definedName name="A126267070K">Data6!$AQ$1:$AQ$10,Data6!$AQ$11:$AQ$18</definedName>
    <definedName name="A126267070K_Data">Data6!$AQ$11:$AQ$18</definedName>
    <definedName name="A126267070K_Latest">Data6!$AQ$18</definedName>
    <definedName name="A126267074V">Data6!$AW$1:$AW$10,Data6!$AW$11:$AW$18</definedName>
    <definedName name="A126267074V_Data">Data6!$AW$11:$AW$18</definedName>
    <definedName name="A126267074V_Latest">Data6!$AW$18</definedName>
    <definedName name="A126267078C">Data6!$BC$1:$BC$10,Data6!$BC$11:$BC$18</definedName>
    <definedName name="A126267078C_Data">Data6!$BC$11:$BC$18</definedName>
    <definedName name="A126267078C_Latest">Data6!$BC$18</definedName>
    <definedName name="A126267082V">Data6!$BI$1:$BI$10,Data6!$BI$11:$BI$18</definedName>
    <definedName name="A126267082V_Data">Data6!$BI$11:$BI$18</definedName>
    <definedName name="A126267082V_Latest">Data6!$BI$18</definedName>
    <definedName name="A126267086C">Data5!$HY$1:$HY$10,Data5!$HY$11:$HY$18</definedName>
    <definedName name="A126267086C_Data">Data5!$HY$11:$HY$18</definedName>
    <definedName name="A126267086C_Latest">Data5!$HY$18</definedName>
    <definedName name="A126267090V">Data5!$IH$1:$IH$10,Data5!$IH$11:$IH$18</definedName>
    <definedName name="A126267090V_Data">Data5!$IH$11:$IH$18</definedName>
    <definedName name="A126267090V_Latest">Data5!$IH$18</definedName>
    <definedName name="A126267094C">Data5!$IK$1:$IK$10,Data5!$IK$11:$IK$18</definedName>
    <definedName name="A126267094C_Data">Data5!$IK$11:$IK$18</definedName>
    <definedName name="A126267094C_Latest">Data5!$IK$18</definedName>
    <definedName name="A126267098L">Data6!$V$1:$V$10,Data6!$V$11:$V$18</definedName>
    <definedName name="A126267098L_Data">Data6!$V$11:$V$18</definedName>
    <definedName name="A126267098L_Latest">Data6!$V$18</definedName>
    <definedName name="A126267102T">Data5!$HS$1:$HS$10,Data5!$HS$11:$HS$18</definedName>
    <definedName name="A126267102T_Data">Data5!$HS$11:$HS$18</definedName>
    <definedName name="A126267102T_Latest">Data5!$HS$18</definedName>
    <definedName name="A126267106A">Data6!$BF$1:$BF$10,Data6!$BF$11:$BF$18</definedName>
    <definedName name="A126267106A_Data">Data6!$BF$11:$BF$18</definedName>
    <definedName name="A126267106A_Latest">Data6!$BF$18</definedName>
    <definedName name="A126267110T">Data6!$BR$1:$BR$10,Data6!$BR$11:$BR$18</definedName>
    <definedName name="A126267110T_Data">Data6!$BR$11:$BR$18</definedName>
    <definedName name="A126267110T_Latest">Data6!$BR$18</definedName>
    <definedName name="A126267114A">Data6!$BU$1:$BU$10,Data6!$BU$11:$BU$18</definedName>
    <definedName name="A126267114A_Data">Data6!$BU$11:$BU$18</definedName>
    <definedName name="A126267114A_Latest">Data6!$BU$18</definedName>
    <definedName name="A126267118K">Data5!$IN$1:$IN$10,Data5!$IN$11:$IN$18</definedName>
    <definedName name="A126267118K_Data">Data5!$IN$11:$IN$18</definedName>
    <definedName name="A126267118K_Latest">Data5!$IN$18</definedName>
    <definedName name="A126267122A">Data6!$G$1:$G$10,Data6!$G$11:$G$18</definedName>
    <definedName name="A126267122A_Data">Data6!$G$11:$G$18</definedName>
    <definedName name="A126267122A_Latest">Data6!$G$18</definedName>
    <definedName name="A126267126K">Data6!$AE$1:$AE$10,Data6!$AE$11:$AE$18</definedName>
    <definedName name="A126267126K_Data">Data6!$AE$11:$AE$18</definedName>
    <definedName name="A126267126K_Latest">Data6!$AE$18</definedName>
    <definedName name="A126267130A">Data6!$AH$1:$AH$10,Data6!$AH$11:$AH$18</definedName>
    <definedName name="A126267130A_Data">Data6!$AH$11:$AH$18</definedName>
    <definedName name="A126267130A_Latest">Data6!$AH$18</definedName>
    <definedName name="A126267134K">Data6!$BO$1:$BO$10,Data6!$BO$11:$BO$18</definedName>
    <definedName name="A126267134K_Data">Data6!$BO$11:$BO$18</definedName>
    <definedName name="A126267134K_Latest">Data6!$BO$18</definedName>
    <definedName name="A126267138V">Data5!$HV$1:$HV$10,Data5!$HV$11:$HV$18</definedName>
    <definedName name="A126267138V_Data">Data5!$HV$11:$HV$18</definedName>
    <definedName name="A126267138V_Latest">Data5!$HV$18</definedName>
    <definedName name="A126267142K">Data5!$IB$1:$IB$10,Data5!$IB$11:$IB$18</definedName>
    <definedName name="A126267142K_Data">Data5!$IB$11:$IB$18</definedName>
    <definedName name="A126267142K_Latest">Data5!$IB$18</definedName>
    <definedName name="A126267146V">Data5!$IE$1:$IE$10,Data5!$IE$11:$IE$18</definedName>
    <definedName name="A126267146V_Data">Data5!$IE$11:$IE$18</definedName>
    <definedName name="A126267146V_Latest">Data5!$IE$18</definedName>
    <definedName name="A126267150K">Data6!$D$1:$D$10,Data6!$D$11:$D$18</definedName>
    <definedName name="A126267150K_Data">Data6!$D$11:$D$18</definedName>
    <definedName name="A126267150K_Latest">Data6!$D$18</definedName>
    <definedName name="A126267154V">Data6!$J$1:$J$10,Data6!$J$11:$J$18</definedName>
    <definedName name="A126267154V_Data">Data6!$J$11:$J$18</definedName>
    <definedName name="A126267154V_Latest">Data6!$J$18</definedName>
    <definedName name="A126267158C">Data6!$BX$1:$BX$10,Data6!$BX$11:$BX$18</definedName>
    <definedName name="A126267158C_Data">Data6!$BX$11:$BX$18</definedName>
    <definedName name="A126267158C_Latest">Data6!$BX$18</definedName>
    <definedName name="A126267162V">Data3!$EX$1:$EX$10,Data3!$EX$11:$EX$18</definedName>
    <definedName name="A126267162V_Data">Data3!$EX$11:$EX$18</definedName>
    <definedName name="A126267162V_Latest">Data3!$EX$18</definedName>
    <definedName name="A126267166C">Data3!$FV$1:$FV$10,Data3!$FV$11:$FV$18</definedName>
    <definedName name="A126267166C_Data">Data3!$FV$11:$FV$18</definedName>
    <definedName name="A126267166C_Latest">Data3!$FV$18</definedName>
    <definedName name="A126267170V">Data3!$FJ$1:$FJ$10,Data3!$FJ$11:$FJ$18</definedName>
    <definedName name="A126267170V_Data">Data3!$FJ$11:$FJ$18</definedName>
    <definedName name="A126267170V_Latest">Data3!$FJ$18</definedName>
    <definedName name="A126267174C">Data3!$FA$1:$FA$10,Data3!$FA$11:$FA$18</definedName>
    <definedName name="A126267174C_Data">Data3!$FA$11:$FA$18</definedName>
    <definedName name="A126267174C_Latest">Data3!$FA$18</definedName>
    <definedName name="A126267178L">Data3!$FG$1:$FG$10,Data3!$FG$11:$FG$18</definedName>
    <definedName name="A126267178L_Data">Data3!$FG$11:$FG$18</definedName>
    <definedName name="A126267178L_Latest">Data3!$FG$18</definedName>
    <definedName name="A126267182C">Data3!$GB$1:$GB$10,Data3!$GB$11:$GB$18</definedName>
    <definedName name="A126267182C_Data">Data3!$GB$11:$GB$18</definedName>
    <definedName name="A126267182C_Latest">Data3!$GB$18</definedName>
    <definedName name="A126267186L">Data3!$FS$1:$FS$10,Data3!$FS$11:$FS$18</definedName>
    <definedName name="A126267186L_Data">Data3!$FS$11:$FS$18</definedName>
    <definedName name="A126267186L_Latest">Data3!$FS$18</definedName>
    <definedName name="A126267190C">Data3!$GH$1:$GH$10,Data3!$GH$11:$GH$18</definedName>
    <definedName name="A126267190C_Data">Data3!$GH$11:$GH$18</definedName>
    <definedName name="A126267190C_Latest">Data3!$GH$18</definedName>
    <definedName name="A126267194L">Data3!$GT$1:$GT$10,Data3!$GT$11:$GT$18</definedName>
    <definedName name="A126267194L_Data">Data3!$GT$11:$GT$18</definedName>
    <definedName name="A126267194L_Latest">Data3!$GT$18</definedName>
    <definedName name="A126267198W">Data3!$EI$1:$EI$10,Data3!$EI$11:$EI$18</definedName>
    <definedName name="A126267198W_Data">Data3!$EI$11:$EI$18</definedName>
    <definedName name="A126267198W_Latest">Data3!$EI$18</definedName>
    <definedName name="A126267202A">Data3!$EU$1:$EU$10,Data3!$EU$11:$EU$18</definedName>
    <definedName name="A126267202A_Data">Data3!$EU$11:$EU$18</definedName>
    <definedName name="A126267202A_Latest">Data3!$EU$18</definedName>
    <definedName name="A126267206K">Data3!$FY$1:$FY$10,Data3!$FY$11:$FY$18</definedName>
    <definedName name="A126267206K_Data">Data3!$FY$11:$FY$18</definedName>
    <definedName name="A126267206K_Latest">Data3!$FY$18</definedName>
    <definedName name="A126267210A">Data3!$GE$1:$GE$10,Data3!$GE$11:$GE$18</definedName>
    <definedName name="A126267210A_Data">Data3!$GE$11:$GE$18</definedName>
    <definedName name="A126267210A_Latest">Data3!$GE$18</definedName>
    <definedName name="A126267214K">Data3!$GK$1:$GK$10,Data3!$GK$11:$GK$18</definedName>
    <definedName name="A126267214K_Data">Data3!$GK$11:$GK$18</definedName>
    <definedName name="A126267214K_Latest">Data3!$GK$18</definedName>
    <definedName name="A126267218V">Data3!$GQ$1:$GQ$10,Data3!$GQ$11:$GQ$18</definedName>
    <definedName name="A126267218V_Data">Data3!$GQ$11:$GQ$18</definedName>
    <definedName name="A126267218V_Latest">Data3!$GQ$18</definedName>
    <definedName name="A126267222K">Data3!$DQ$1:$DQ$10,Data3!$DQ$11:$DQ$18</definedName>
    <definedName name="A126267222K_Data">Data3!$DQ$11:$DQ$18</definedName>
    <definedName name="A126267222K_Latest">Data3!$DQ$18</definedName>
    <definedName name="A126267226V">Data3!$DZ$1:$DZ$10,Data3!$DZ$11:$DZ$18</definedName>
    <definedName name="A126267226V_Data">Data3!$DZ$11:$DZ$18</definedName>
    <definedName name="A126267226V_Latest">Data3!$DZ$18</definedName>
    <definedName name="A126267230K">Data3!$EC$1:$EC$10,Data3!$EC$11:$EC$18</definedName>
    <definedName name="A126267230K_Data">Data3!$EC$11:$EC$18</definedName>
    <definedName name="A126267230K_Latest">Data3!$EC$18</definedName>
    <definedName name="A126267234V">Data3!$FD$1:$FD$10,Data3!$FD$11:$FD$18</definedName>
    <definedName name="A126267234V_Data">Data3!$FD$11:$FD$18</definedName>
    <definedName name="A126267234V_Latest">Data3!$FD$18</definedName>
    <definedName name="A126267238C">Data3!$DK$1:$DK$10,Data3!$DK$11:$DK$18</definedName>
    <definedName name="A126267238C_Data">Data3!$DK$11:$DK$18</definedName>
    <definedName name="A126267238C_Latest">Data3!$DK$18</definedName>
    <definedName name="A126267242V">Data3!$GN$1:$GN$10,Data3!$GN$11:$GN$18</definedName>
    <definedName name="A126267242V_Data">Data3!$GN$11:$GN$18</definedName>
    <definedName name="A126267242V_Latest">Data3!$GN$18</definedName>
    <definedName name="A126267246C">Data3!$GZ$1:$GZ$10,Data3!$GZ$11:$GZ$18</definedName>
    <definedName name="A126267246C_Data">Data3!$GZ$11:$GZ$18</definedName>
    <definedName name="A126267246C_Latest">Data3!$GZ$18</definedName>
    <definedName name="A126267250V">Data3!$HC$1:$HC$10,Data3!$HC$11:$HC$18</definedName>
    <definedName name="A126267250V_Data">Data3!$HC$11:$HC$18</definedName>
    <definedName name="A126267250V_Latest">Data3!$HC$18</definedName>
    <definedName name="A126267254C">Data3!$EF$1:$EF$10,Data3!$EF$11:$EF$18</definedName>
    <definedName name="A126267254C_Data">Data3!$EF$11:$EF$18</definedName>
    <definedName name="A126267254C_Latest">Data3!$EF$18</definedName>
    <definedName name="A126267258L">Data3!$EO$1:$EO$10,Data3!$EO$11:$EO$18</definedName>
    <definedName name="A126267258L_Data">Data3!$EO$11:$EO$18</definedName>
    <definedName name="A126267258L_Latest">Data3!$EO$18</definedName>
    <definedName name="A126267262C">Data3!$FM$1:$FM$10,Data3!$FM$11:$FM$18</definedName>
    <definedName name="A126267262C_Data">Data3!$FM$11:$FM$18</definedName>
    <definedName name="A126267262C_Latest">Data3!$FM$18</definedName>
    <definedName name="A126267266L">Data3!$FP$1:$FP$10,Data3!$FP$11:$FP$18</definedName>
    <definedName name="A126267266L_Data">Data3!$FP$11:$FP$18</definedName>
    <definedName name="A126267266L_Latest">Data3!$FP$18</definedName>
    <definedName name="A126267270C">Data3!$GW$1:$GW$10,Data3!$GW$11:$GW$18</definedName>
    <definedName name="A126267270C_Data">Data3!$GW$11:$GW$18</definedName>
    <definedName name="A126267270C_Latest">Data3!$GW$18</definedName>
    <definedName name="A126267274L">Data3!$DN$1:$DN$10,Data3!$DN$11:$DN$18</definedName>
    <definedName name="A126267274L_Data">Data3!$DN$11:$DN$18</definedName>
    <definedName name="A126267274L_Latest">Data3!$DN$18</definedName>
    <definedName name="A126267278W">Data3!$DT$1:$DT$10,Data3!$DT$11:$DT$18</definedName>
    <definedName name="A126267278W_Data">Data3!$DT$11:$DT$18</definedName>
    <definedName name="A126267278W_Latest">Data3!$DT$18</definedName>
    <definedName name="A126267282L">Data3!$DW$1:$DW$10,Data3!$DW$11:$DW$18</definedName>
    <definedName name="A126267282L_Data">Data3!$DW$11:$DW$18</definedName>
    <definedName name="A126267282L_Latest">Data3!$DW$18</definedName>
    <definedName name="A126267286W">Data3!$EL$1:$EL$10,Data3!$EL$11:$EL$18</definedName>
    <definedName name="A126267286W_Data">Data3!$EL$11:$EL$18</definedName>
    <definedName name="A126267286W_Latest">Data3!$EL$18</definedName>
    <definedName name="A126267290L">Data3!$ER$1:$ER$10,Data3!$ER$11:$ER$18</definedName>
    <definedName name="A126267290L_Data">Data3!$ER$11:$ER$18</definedName>
    <definedName name="A126267290L_Latest">Data3!$ER$18</definedName>
    <definedName name="A126267294W">Data3!$HF$1:$HF$10,Data3!$HF$11:$HF$18</definedName>
    <definedName name="A126267294W_Data">Data3!$HF$11:$HF$18</definedName>
    <definedName name="A126267294W_Latest">Data3!$HF$18</definedName>
    <definedName name="A126267298F">Data4!$DD$1:$DD$10,Data4!$DD$11:$DD$18</definedName>
    <definedName name="A126267298F_Data">Data4!$DD$11:$DD$18</definedName>
    <definedName name="A126267298F_Latest">Data4!$DD$18</definedName>
    <definedName name="A126267302K">Data4!$EB$1:$EB$10,Data4!$EB$11:$EB$18</definedName>
    <definedName name="A126267302K_Data">Data4!$EB$11:$EB$18</definedName>
    <definedName name="A126267302K_Latest">Data4!$EB$18</definedName>
    <definedName name="A126267306V">Data4!$DP$1:$DP$10,Data4!$DP$11:$DP$18</definedName>
    <definedName name="A126267306V_Data">Data4!$DP$11:$DP$18</definedName>
    <definedName name="A126267306V_Latest">Data4!$DP$18</definedName>
    <definedName name="A126267310K">Data4!$DG$1:$DG$10,Data4!$DG$11:$DG$18</definedName>
    <definedName name="A126267310K_Data">Data4!$DG$11:$DG$18</definedName>
    <definedName name="A126267310K_Latest">Data4!$DG$18</definedName>
    <definedName name="A126267314V">Data4!$DM$1:$DM$10,Data4!$DM$11:$DM$18</definedName>
    <definedName name="A126267314V_Data">Data4!$DM$11:$DM$18</definedName>
    <definedName name="A126267314V_Latest">Data4!$DM$18</definedName>
    <definedName name="A126267318C">Data4!$EH$1:$EH$10,Data4!$EH$11:$EH$18</definedName>
    <definedName name="A126267318C_Data">Data4!$EH$11:$EH$18</definedName>
    <definedName name="A126267318C_Latest">Data4!$EH$18</definedName>
    <definedName name="A126267322V">Data4!$DY$1:$DY$10,Data4!$DY$11:$DY$18</definedName>
    <definedName name="A126267322V_Data">Data4!$DY$11:$DY$18</definedName>
    <definedName name="A126267322V_Latest">Data4!$DY$18</definedName>
    <definedName name="A126267326C">Data4!$EN$1:$EN$10,Data4!$EN$11:$EN$18</definedName>
    <definedName name="A126267326C_Data">Data4!$EN$11:$EN$18</definedName>
    <definedName name="A126267326C_Latest">Data4!$EN$18</definedName>
    <definedName name="A126267330V">Data4!$EZ$1:$EZ$10,Data4!$EZ$11:$EZ$18</definedName>
    <definedName name="A126267330V_Data">Data4!$EZ$11:$EZ$18</definedName>
    <definedName name="A126267330V_Latest">Data4!$EZ$18</definedName>
    <definedName name="A126267334C">Data4!$CO$1:$CO$10,Data4!$CO$11:$CO$18</definedName>
    <definedName name="A126267334C_Data">Data4!$CO$11:$CO$18</definedName>
    <definedName name="A126267334C_Latest">Data4!$CO$18</definedName>
    <definedName name="A126267338L">Data4!$DA$1:$DA$10,Data4!$DA$11:$DA$18</definedName>
    <definedName name="A126267338L_Data">Data4!$DA$11:$DA$18</definedName>
    <definedName name="A126267338L_Latest">Data4!$DA$18</definedName>
    <definedName name="A126267342C">Data4!$EE$1:$EE$10,Data4!$EE$11:$EE$18</definedName>
    <definedName name="A126267342C_Data">Data4!$EE$11:$EE$18</definedName>
    <definedName name="A126267342C_Latest">Data4!$EE$18</definedName>
    <definedName name="A126267346L">Data4!$EK$1:$EK$10,Data4!$EK$11:$EK$18</definedName>
    <definedName name="A126267346L_Data">Data4!$EK$11:$EK$18</definedName>
    <definedName name="A126267346L_Latest">Data4!$EK$18</definedName>
    <definedName name="A126267350C">Data4!$EQ$1:$EQ$10,Data4!$EQ$11:$EQ$18</definedName>
    <definedName name="A126267350C_Data">Data4!$EQ$11:$EQ$18</definedName>
    <definedName name="A126267350C_Latest">Data4!$EQ$18</definedName>
    <definedName name="A126267354L">Data4!$EW$1:$EW$10,Data4!$EW$11:$EW$18</definedName>
    <definedName name="A126267354L_Data">Data4!$EW$11:$EW$18</definedName>
    <definedName name="A126267354L_Latest">Data4!$EW$18</definedName>
    <definedName name="A126267358W">Data4!$BW$1:$BW$10,Data4!$BW$11:$BW$18</definedName>
    <definedName name="A126267358W_Data">Data4!$BW$11:$BW$18</definedName>
    <definedName name="A126267358W_Latest">Data4!$BW$18</definedName>
    <definedName name="A126267362L">Data4!$CF$1:$CF$10,Data4!$CF$11:$CF$18</definedName>
    <definedName name="A126267362L_Data">Data4!$CF$11:$CF$18</definedName>
    <definedName name="A126267362L_Latest">Data4!$CF$18</definedName>
    <definedName name="A126267366W">Data4!$CI$1:$CI$10,Data4!$CI$11:$CI$18</definedName>
    <definedName name="A126267366W_Data">Data4!$CI$11:$CI$18</definedName>
    <definedName name="A126267366W_Latest">Data4!$CI$18</definedName>
    <definedName name="A126267370L">Data4!$DJ$1:$DJ$10,Data4!$DJ$11:$DJ$18</definedName>
    <definedName name="A126267370L_Data">Data4!$DJ$11:$DJ$18</definedName>
    <definedName name="A126267370L_Latest">Data4!$DJ$18</definedName>
    <definedName name="A126267374W">Data4!$BQ$1:$BQ$10,Data4!$BQ$11:$BQ$18</definedName>
    <definedName name="A126267374W_Data">Data4!$BQ$11:$BQ$18</definedName>
    <definedName name="A126267374W_Latest">Data4!$BQ$18</definedName>
    <definedName name="A126267378F">Data4!$ET$1:$ET$10,Data4!$ET$11:$ET$18</definedName>
    <definedName name="A126267378F_Data">Data4!$ET$11:$ET$18</definedName>
    <definedName name="A126267378F_Latest">Data4!$ET$18</definedName>
    <definedName name="A126267382W">Data4!$FF$1:$FF$10,Data4!$FF$11:$FF$18</definedName>
    <definedName name="A126267382W_Data">Data4!$FF$11:$FF$18</definedName>
    <definedName name="A126267382W_Latest">Data4!$FF$18</definedName>
    <definedName name="A126267386F">Data4!$FI$1:$FI$10,Data4!$FI$11:$FI$18</definedName>
    <definedName name="A126267386F_Data">Data4!$FI$11:$FI$18</definedName>
    <definedName name="A126267386F_Latest">Data4!$FI$18</definedName>
    <definedName name="A126267390W">Data4!$CL$1:$CL$10,Data4!$CL$11:$CL$18</definedName>
    <definedName name="A126267390W_Data">Data4!$CL$11:$CL$18</definedName>
    <definedName name="A126267390W_Latest">Data4!$CL$18</definedName>
    <definedName name="A126267394F">Data4!$CU$1:$CU$10,Data4!$CU$11:$CU$18</definedName>
    <definedName name="A126267394F_Data">Data4!$CU$11:$CU$18</definedName>
    <definedName name="A126267394F_Latest">Data4!$CU$18</definedName>
    <definedName name="A126267398R">Data4!$DS$1:$DS$10,Data4!$DS$11:$DS$18</definedName>
    <definedName name="A126267398R_Data">Data4!$DS$11:$DS$18</definedName>
    <definedName name="A126267398R_Latest">Data4!$DS$18</definedName>
    <definedName name="A126267402V">Data4!$DV$1:$DV$10,Data4!$DV$11:$DV$18</definedName>
    <definedName name="A126267402V_Data">Data4!$DV$11:$DV$18</definedName>
    <definedName name="A126267402V_Latest">Data4!$DV$18</definedName>
    <definedName name="A126267406C">Data4!$FC$1:$FC$10,Data4!$FC$11:$FC$18</definedName>
    <definedName name="A126267406C_Data">Data4!$FC$11:$FC$18</definedName>
    <definedName name="A126267406C_Latest">Data4!$FC$18</definedName>
    <definedName name="A126267410V">Data4!$BT$1:$BT$10,Data4!$BT$11:$BT$18</definedName>
    <definedName name="A126267410V_Data">Data4!$BT$11:$BT$18</definedName>
    <definedName name="A126267410V_Latest">Data4!$BT$18</definedName>
    <definedName name="A126267414C">Data4!$BZ$1:$BZ$10,Data4!$BZ$11:$BZ$18</definedName>
    <definedName name="A126267414C_Data">Data4!$BZ$11:$BZ$18</definedName>
    <definedName name="A126267414C_Latest">Data4!$BZ$18</definedName>
    <definedName name="A126267418L">Data4!$CC$1:$CC$10,Data4!$CC$11:$CC$18</definedName>
    <definedName name="A126267418L_Data">Data4!$CC$11:$CC$18</definedName>
    <definedName name="A126267418L_Latest">Data4!$CC$18</definedName>
    <definedName name="A126267422C">Data4!$CR$1:$CR$10,Data4!$CR$11:$CR$18</definedName>
    <definedName name="A126267422C_Data">Data4!$CR$11:$CR$18</definedName>
    <definedName name="A126267422C_Latest">Data4!$CR$18</definedName>
    <definedName name="A126267426L">Data4!$CX$1:$CX$10,Data4!$CX$11:$CX$18</definedName>
    <definedName name="A126267426L_Data">Data4!$CX$11:$CX$18</definedName>
    <definedName name="A126267426L_Latest">Data4!$CX$18</definedName>
    <definedName name="A126267430C">Data4!$FL$1:$FL$10,Data4!$FL$11:$FL$18</definedName>
    <definedName name="A126267430C_Data">Data4!$FL$11:$FL$18</definedName>
    <definedName name="A126267430C_Latest">Data4!$FL$18</definedName>
    <definedName name="A126267434L">Data4!$HB$1:$HB$10,Data4!$HB$11:$HB$18</definedName>
    <definedName name="A126267434L_Data">Data4!$HB$11:$HB$18</definedName>
    <definedName name="A126267434L_Latest">Data4!$HB$18</definedName>
    <definedName name="A126267438W">Data4!$HZ$1:$HZ$10,Data4!$HZ$11:$HZ$18</definedName>
    <definedName name="A126267438W_Data">Data4!$HZ$11:$HZ$18</definedName>
    <definedName name="A126267438W_Latest">Data4!$HZ$18</definedName>
    <definedName name="A126267442L">Data4!$HN$1:$HN$10,Data4!$HN$11:$HN$18</definedName>
    <definedName name="A126267442L_Data">Data4!$HN$11:$HN$18</definedName>
    <definedName name="A126267442L_Latest">Data4!$HN$18</definedName>
    <definedName name="A126267446W">Data4!$HE$1:$HE$10,Data4!$HE$11:$HE$18</definedName>
    <definedName name="A126267446W_Data">Data4!$HE$11:$HE$18</definedName>
    <definedName name="A126267446W_Latest">Data4!$HE$18</definedName>
    <definedName name="A126267450L">Data4!$HK$1:$HK$10,Data4!$HK$11:$HK$18</definedName>
    <definedName name="A126267450L_Data">Data4!$HK$11:$HK$18</definedName>
    <definedName name="A126267450L_Latest">Data4!$HK$18</definedName>
    <definedName name="A126267454W">Data4!$IF$1:$IF$10,Data4!$IF$11:$IF$18</definedName>
    <definedName name="A126267454W_Data">Data4!$IF$11:$IF$18</definedName>
    <definedName name="A126267454W_Latest">Data4!$IF$18</definedName>
    <definedName name="A126267458F">Data4!$HW$1:$HW$10,Data4!$HW$11:$HW$18</definedName>
    <definedName name="A126267458F_Data">Data4!$HW$11:$HW$18</definedName>
    <definedName name="A126267458F_Latest">Data4!$HW$18</definedName>
    <definedName name="A126267462W">Data4!$IL$1:$IL$10,Data4!$IL$11:$IL$18</definedName>
    <definedName name="A126267462W_Data">Data4!$IL$11:$IL$18</definedName>
    <definedName name="A126267462W_Latest">Data4!$IL$18</definedName>
    <definedName name="A126267466F">Data5!$H$1:$H$10,Data5!$H$11:$H$18</definedName>
    <definedName name="A126267466F_Data">Data5!$H$11:$H$18</definedName>
    <definedName name="A126267466F_Latest">Data5!$H$18</definedName>
    <definedName name="A126267470W">Data4!$GM$1:$GM$10,Data4!$GM$11:$GM$18</definedName>
    <definedName name="A126267470W_Data">Data4!$GM$11:$GM$18</definedName>
    <definedName name="A126267470W_Latest">Data4!$GM$18</definedName>
    <definedName name="A126267474F">Data4!$GY$1:$GY$10,Data4!$GY$11:$GY$18</definedName>
    <definedName name="A126267474F_Data">Data4!$GY$11:$GY$18</definedName>
    <definedName name="A126267474F_Latest">Data4!$GY$18</definedName>
    <definedName name="A126267478R">Data4!$IC$1:$IC$10,Data4!$IC$11:$IC$18</definedName>
    <definedName name="A126267478R_Data">Data4!$IC$11:$IC$18</definedName>
    <definedName name="A126267478R_Latest">Data4!$IC$18</definedName>
    <definedName name="A126267482F">Data4!$II$1:$II$10,Data4!$II$11:$II$18</definedName>
    <definedName name="A126267482F_Data">Data4!$II$11:$II$18</definedName>
    <definedName name="A126267482F_Latest">Data4!$II$18</definedName>
    <definedName name="A126267486R">Data4!$IO$1:$IO$10,Data4!$IO$11:$IO$18</definedName>
    <definedName name="A126267486R_Data">Data4!$IO$11:$IO$18</definedName>
    <definedName name="A126267486R_Latest">Data4!$IO$18</definedName>
    <definedName name="A126267490F">Data5!$E$1:$E$10,Data5!$E$11:$E$18</definedName>
    <definedName name="A126267490F_Data">Data5!$E$11:$E$18</definedName>
    <definedName name="A126267490F_Latest">Data5!$E$18</definedName>
    <definedName name="A126267494R">Data4!$FU$1:$FU$10,Data4!$FU$11:$FU$18</definedName>
    <definedName name="A126267494R_Data">Data4!$FU$11:$FU$18</definedName>
    <definedName name="A126267494R_Latest">Data4!$FU$18</definedName>
    <definedName name="A126267498X">Data4!$GD$1:$GD$10,Data4!$GD$11:$GD$18</definedName>
    <definedName name="A126267498X_Data">Data4!$GD$11:$GD$18</definedName>
    <definedName name="A126267498X_Latest">Data4!$GD$18</definedName>
    <definedName name="A126267502C">Data4!$GG$1:$GG$10,Data4!$GG$11:$GG$18</definedName>
    <definedName name="A126267502C_Data">Data4!$GG$11:$GG$18</definedName>
    <definedName name="A126267502C_Latest">Data4!$GG$18</definedName>
    <definedName name="A126267506L">Data4!$HH$1:$HH$10,Data4!$HH$11:$HH$18</definedName>
    <definedName name="A126267506L_Data">Data4!$HH$11:$HH$18</definedName>
    <definedName name="A126267506L_Latest">Data4!$HH$18</definedName>
    <definedName name="A126267510C">Data4!$FO$1:$FO$10,Data4!$FO$11:$FO$18</definedName>
    <definedName name="A126267510C_Data">Data4!$FO$11:$FO$18</definedName>
    <definedName name="A126267510C_Latest">Data4!$FO$18</definedName>
    <definedName name="A126267514L">Data5!$B$1:$B$10,Data5!$B$11:$B$18</definedName>
    <definedName name="A126267514L_Data">Data5!$B$11:$B$18</definedName>
    <definedName name="A126267514L_Latest">Data5!$B$18</definedName>
    <definedName name="A126267518W">Data5!$N$1:$N$10,Data5!$N$11:$N$18</definedName>
    <definedName name="A126267518W_Data">Data5!$N$11:$N$18</definedName>
    <definedName name="A126267518W_Latest">Data5!$N$18</definedName>
    <definedName name="A126267522L">Data5!$Q$1:$Q$10,Data5!$Q$11:$Q$18</definedName>
    <definedName name="A126267522L_Data">Data5!$Q$11:$Q$18</definedName>
    <definedName name="A126267522L_Latest">Data5!$Q$18</definedName>
    <definedName name="A126267526W">Data4!$GJ$1:$GJ$10,Data4!$GJ$11:$GJ$18</definedName>
    <definedName name="A126267526W_Data">Data4!$GJ$11:$GJ$18</definedName>
    <definedName name="A126267526W_Latest">Data4!$GJ$18</definedName>
    <definedName name="A126267530L">Data4!$GS$1:$GS$10,Data4!$GS$11:$GS$18</definedName>
    <definedName name="A126267530L_Data">Data4!$GS$11:$GS$18</definedName>
    <definedName name="A126267530L_Latest">Data4!$GS$18</definedName>
    <definedName name="A126267534W">Data4!$HQ$1:$HQ$10,Data4!$HQ$11:$HQ$18</definedName>
    <definedName name="A126267534W_Data">Data4!$HQ$11:$HQ$18</definedName>
    <definedName name="A126267534W_Latest">Data4!$HQ$18</definedName>
    <definedName name="A126267538F">Data4!$HT$1:$HT$10,Data4!$HT$11:$HT$18</definedName>
    <definedName name="A126267538F_Data">Data4!$HT$11:$HT$18</definedName>
    <definedName name="A126267538F_Latest">Data4!$HT$18</definedName>
    <definedName name="A126267542W">Data5!$K$1:$K$10,Data5!$K$11:$K$18</definedName>
    <definedName name="A126267542W_Data">Data5!$K$11:$K$18</definedName>
    <definedName name="A126267542W_Latest">Data5!$K$18</definedName>
    <definedName name="A126267546F">Data4!$FR$1:$FR$10,Data4!$FR$11:$FR$18</definedName>
    <definedName name="A126267546F_Data">Data4!$FR$11:$FR$18</definedName>
    <definedName name="A126267546F_Latest">Data4!$FR$18</definedName>
    <definedName name="A126267550W">Data4!$FX$1:$FX$10,Data4!$FX$11:$FX$18</definedName>
    <definedName name="A126267550W_Data">Data4!$FX$11:$FX$18</definedName>
    <definedName name="A126267550W_Latest">Data4!$FX$18</definedName>
    <definedName name="A126267554F">Data4!$GA$1:$GA$10,Data4!$GA$11:$GA$18</definedName>
    <definedName name="A126267554F_Data">Data4!$GA$11:$GA$18</definedName>
    <definedName name="A126267554F_Latest">Data4!$GA$18</definedName>
    <definedName name="A126267558R">Data4!$GP$1:$GP$10,Data4!$GP$11:$GP$18</definedName>
    <definedName name="A126267558R_Data">Data4!$GP$11:$GP$18</definedName>
    <definedName name="A126267558R_Latest">Data4!$GP$18</definedName>
    <definedName name="A126267562F">Data4!$GV$1:$GV$10,Data4!$GV$11:$GV$18</definedName>
    <definedName name="A126267562F_Data">Data4!$GV$11:$GV$18</definedName>
    <definedName name="A126267562F_Latest">Data4!$GV$18</definedName>
    <definedName name="A126267566R">Data5!$T$1:$T$10,Data5!$T$11:$T$18</definedName>
    <definedName name="A126267566R_Data">Data5!$T$11:$T$18</definedName>
    <definedName name="A126267566R_Latest">Data5!$T$18</definedName>
    <definedName name="A126267570F">Data1!$IL$1:$IL$10,Data1!$IL$11:$IL$18</definedName>
    <definedName name="A126267570F_Data">Data1!$IL$11:$IL$18</definedName>
    <definedName name="A126267570F_Latest">Data1!$IL$18</definedName>
    <definedName name="A126267574R">Data2!$T$1:$T$10,Data2!$T$11:$T$18</definedName>
    <definedName name="A126267574R_Data">Data2!$T$11:$T$18</definedName>
    <definedName name="A126267574R_Latest">Data2!$T$18</definedName>
    <definedName name="A126267578X">Data2!$H$1:$H$10,Data2!$H$11:$H$18</definedName>
    <definedName name="A126267578X_Data">Data2!$H$11:$H$18</definedName>
    <definedName name="A126267578X_Latest">Data2!$H$18</definedName>
    <definedName name="A126267582R">Data1!$IO$1:$IO$10,Data1!$IO$11:$IO$18</definedName>
    <definedName name="A126267582R_Data">Data1!$IO$11:$IO$18</definedName>
    <definedName name="A126267582R_Latest">Data1!$IO$18</definedName>
    <definedName name="A126267586X">Data2!$E$1:$E$10,Data2!$E$11:$E$18</definedName>
    <definedName name="A126267586X_Data">Data2!$E$11:$E$18</definedName>
    <definedName name="A126267586X_Latest">Data2!$E$18</definedName>
    <definedName name="A126267590R">Data2!$Z$1:$Z$10,Data2!$Z$11:$Z$18</definedName>
    <definedName name="A126267590R_Data">Data2!$Z$11:$Z$18</definedName>
    <definedName name="A126267590R_Latest">Data2!$Z$18</definedName>
    <definedName name="A126267594X">Data2!$Q$1:$Q$10,Data2!$Q$11:$Q$18</definedName>
    <definedName name="A126267594X_Data">Data2!$Q$11:$Q$18</definedName>
    <definedName name="A126267594X_Latest">Data2!$Q$18</definedName>
    <definedName name="A126267598J">Data2!$AF$1:$AF$10,Data2!$AF$11:$AF$18</definedName>
    <definedName name="A126267598J_Data">Data2!$AF$11:$AF$18</definedName>
    <definedName name="A126267598J_Latest">Data2!$AF$18</definedName>
    <definedName name="A126267602L">Data2!$AR$1:$AR$10,Data2!$AR$11:$AR$18</definedName>
    <definedName name="A126267602L_Data">Data2!$AR$11:$AR$18</definedName>
    <definedName name="A126267602L_Latest">Data2!$AR$18</definedName>
    <definedName name="A126267606W">Data1!$HW$1:$HW$10,Data1!$HW$11:$HW$18</definedName>
    <definedName name="A126267606W_Data">Data1!$HW$11:$HW$18</definedName>
    <definedName name="A126267606W_Latest">Data1!$HW$18</definedName>
    <definedName name="A126267610L">Data1!$II$1:$II$10,Data1!$II$11:$II$18</definedName>
    <definedName name="A126267610L_Data">Data1!$II$11:$II$18</definedName>
    <definedName name="A126267610L_Latest">Data1!$II$18</definedName>
    <definedName name="A126267614W">Data2!$W$1:$W$10,Data2!$W$11:$W$18</definedName>
    <definedName name="A126267614W_Data">Data2!$W$11:$W$18</definedName>
    <definedName name="A126267614W_Latest">Data2!$W$18</definedName>
    <definedName name="A126267618F">Data2!$AC$1:$AC$10,Data2!$AC$11:$AC$18</definedName>
    <definedName name="A126267618F_Data">Data2!$AC$11:$AC$18</definedName>
    <definedName name="A126267618F_Latest">Data2!$AC$18</definedName>
    <definedName name="A126267622W">Data2!$AI$1:$AI$10,Data2!$AI$11:$AI$18</definedName>
    <definedName name="A126267622W_Data">Data2!$AI$11:$AI$18</definedName>
    <definedName name="A126267622W_Latest">Data2!$AI$18</definedName>
    <definedName name="A126267626F">Data2!$AO$1:$AO$10,Data2!$AO$11:$AO$18</definedName>
    <definedName name="A126267626F_Data">Data2!$AO$11:$AO$18</definedName>
    <definedName name="A126267626F_Latest">Data2!$AO$18</definedName>
    <definedName name="A126267630W">Data1!$HE$1:$HE$10,Data1!$HE$11:$HE$18</definedName>
    <definedName name="A126267630W_Data">Data1!$HE$11:$HE$18</definedName>
    <definedName name="A126267630W_Latest">Data1!$HE$18</definedName>
    <definedName name="A126267634F">Data1!$HN$1:$HN$10,Data1!$HN$11:$HN$18</definedName>
    <definedName name="A126267634F_Data">Data1!$HN$11:$HN$18</definedName>
    <definedName name="A126267634F_Latest">Data1!$HN$18</definedName>
    <definedName name="A126267638R">Data1!$HQ$1:$HQ$10,Data1!$HQ$11:$HQ$18</definedName>
    <definedName name="A126267638R_Data">Data1!$HQ$11:$HQ$18</definedName>
    <definedName name="A126267638R_Latest">Data1!$HQ$18</definedName>
    <definedName name="A126267642F">Data2!$B$1:$B$10,Data2!$B$11:$B$18</definedName>
    <definedName name="A126267642F_Data">Data2!$B$11:$B$18</definedName>
    <definedName name="A126267642F_Latest">Data2!$B$18</definedName>
    <definedName name="A126267646R">Data1!$GY$1:$GY$10,Data1!$GY$11:$GY$18</definedName>
    <definedName name="A126267646R_Data">Data1!$GY$11:$GY$18</definedName>
    <definedName name="A126267646R_Latest">Data1!$GY$18</definedName>
    <definedName name="A126267650F">Data2!$AL$1:$AL$10,Data2!$AL$11:$AL$18</definedName>
    <definedName name="A126267650F_Data">Data2!$AL$11:$AL$18</definedName>
    <definedName name="A126267650F_Latest">Data2!$AL$18</definedName>
    <definedName name="A126267654R">Data2!$AX$1:$AX$10,Data2!$AX$11:$AX$18</definedName>
    <definedName name="A126267654R_Data">Data2!$AX$11:$AX$18</definedName>
    <definedName name="A126267654R_Latest">Data2!$AX$18</definedName>
    <definedName name="A126267658X">Data2!$BA$1:$BA$10,Data2!$BA$11:$BA$18</definedName>
    <definedName name="A126267658X_Data">Data2!$BA$11:$BA$18</definedName>
    <definedName name="A126267658X_Latest">Data2!$BA$18</definedName>
    <definedName name="A126267662R">Data1!$HT$1:$HT$10,Data1!$HT$11:$HT$18</definedName>
    <definedName name="A126267662R_Data">Data1!$HT$11:$HT$18</definedName>
    <definedName name="A126267662R_Latest">Data1!$HT$18</definedName>
    <definedName name="A126267666X">Data1!$IC$1:$IC$10,Data1!$IC$11:$IC$18</definedName>
    <definedName name="A126267666X_Data">Data1!$IC$11:$IC$18</definedName>
    <definedName name="A126267666X_Latest">Data1!$IC$18</definedName>
    <definedName name="A126267670R">Data2!$K$1:$K$10,Data2!$K$11:$K$18</definedName>
    <definedName name="A126267670R_Data">Data2!$K$11:$K$18</definedName>
    <definedName name="A126267670R_Latest">Data2!$K$18</definedName>
    <definedName name="A126267674X">Data2!$N$1:$N$10,Data2!$N$11:$N$18</definedName>
    <definedName name="A126267674X_Data">Data2!$N$11:$N$18</definedName>
    <definedName name="A126267674X_Latest">Data2!$N$18</definedName>
    <definedName name="A126267678J">Data2!$AU$1:$AU$10,Data2!$AU$11:$AU$18</definedName>
    <definedName name="A126267678J_Data">Data2!$AU$11:$AU$18</definedName>
    <definedName name="A126267678J_Latest">Data2!$AU$18</definedName>
    <definedName name="A126267682X">Data1!$HB$1:$HB$10,Data1!$HB$11:$HB$18</definedName>
    <definedName name="A126267682X_Data">Data1!$HB$11:$HB$18</definedName>
    <definedName name="A126267682X_Latest">Data1!$HB$18</definedName>
    <definedName name="A126267686J">Data1!$HH$1:$HH$10,Data1!$HH$11:$HH$18</definedName>
    <definedName name="A126267686J_Data">Data1!$HH$11:$HH$18</definedName>
    <definedName name="A126267686J_Latest">Data1!$HH$18</definedName>
    <definedName name="A126267690X">Data1!$HK$1:$HK$10,Data1!$HK$11:$HK$18</definedName>
    <definedName name="A126267690X_Data">Data1!$HK$11:$HK$18</definedName>
    <definedName name="A126267690X_Latest">Data1!$HK$18</definedName>
    <definedName name="A126267694J">Data1!$HZ$1:$HZ$10,Data1!$HZ$11:$HZ$18</definedName>
    <definedName name="A126267694J_Data">Data1!$HZ$11:$HZ$18</definedName>
    <definedName name="A126267694J_Latest">Data1!$HZ$18</definedName>
    <definedName name="A126267698T">Data1!$IF$1:$IF$10,Data1!$IF$11:$IF$18</definedName>
    <definedName name="A126267698T_Data">Data1!$IF$11:$IF$18</definedName>
    <definedName name="A126267698T_Latest">Data1!$IF$18</definedName>
    <definedName name="A126267702W">Data2!$BD$1:$BD$10,Data2!$BD$11:$BD$18</definedName>
    <definedName name="A126267702W_Data">Data2!$BD$11:$BD$18</definedName>
    <definedName name="A126267702W_Latest">Data2!$BD$18</definedName>
    <definedName name="A126268794K">Data3!$AZ$1:$AZ$10,Data3!$AZ$11:$AZ$18</definedName>
    <definedName name="A126268794K_Data">Data3!$AZ$11:$AZ$18</definedName>
    <definedName name="A126268794K_Latest">Data3!$AZ$18</definedName>
    <definedName name="A126268798V">Data3!$BX$1:$BX$10,Data3!$BX$11:$BX$18</definedName>
    <definedName name="A126268798V_Data">Data3!$BX$11:$BX$18</definedName>
    <definedName name="A126268798V_Latest">Data3!$BX$18</definedName>
    <definedName name="A126268802X">Data3!$BL$1:$BL$10,Data3!$BL$11:$BL$18</definedName>
    <definedName name="A126268802X_Data">Data3!$BL$11:$BL$18</definedName>
    <definedName name="A126268802X_Latest">Data3!$BL$18</definedName>
    <definedName name="A126268806J">Data3!$BC$1:$BC$10,Data3!$BC$11:$BC$18</definedName>
    <definedName name="A126268806J_Data">Data3!$BC$11:$BC$18</definedName>
    <definedName name="A126268806J_Latest">Data3!$BC$18</definedName>
    <definedName name="A126268810X">Data3!$BI$1:$BI$10,Data3!$BI$11:$BI$18</definedName>
    <definedName name="A126268810X_Data">Data3!$BI$11:$BI$18</definedName>
    <definedName name="A126268810X_Latest">Data3!$BI$18</definedName>
    <definedName name="A126268814J">Data3!$CD$1:$CD$10,Data3!$CD$11:$CD$18</definedName>
    <definedName name="A126268814J_Data">Data3!$CD$11:$CD$18</definedName>
    <definedName name="A126268814J_Latest">Data3!$CD$18</definedName>
    <definedName name="A126268818T">Data3!$BU$1:$BU$10,Data3!$BU$11:$BU$18</definedName>
    <definedName name="A126268818T_Data">Data3!$BU$11:$BU$18</definedName>
    <definedName name="A126268818T_Latest">Data3!$BU$18</definedName>
    <definedName name="A126268822J">Data3!$CJ$1:$CJ$10,Data3!$CJ$11:$CJ$18</definedName>
    <definedName name="A126268822J_Data">Data3!$CJ$11:$CJ$18</definedName>
    <definedName name="A126268822J_Latest">Data3!$CJ$18</definedName>
    <definedName name="A126268826T">Data3!$CV$1:$CV$10,Data3!$CV$11:$CV$18</definedName>
    <definedName name="A126268826T_Data">Data3!$CV$11:$CV$18</definedName>
    <definedName name="A126268826T_Latest">Data3!$CV$18</definedName>
    <definedName name="A126268830J">Data3!$AK$1:$AK$10,Data3!$AK$11:$AK$18</definedName>
    <definedName name="A126268830J_Data">Data3!$AK$11:$AK$18</definedName>
    <definedName name="A126268830J_Latest">Data3!$AK$18</definedName>
    <definedName name="A126268834T">Data3!$AW$1:$AW$10,Data3!$AW$11:$AW$18</definedName>
    <definedName name="A126268834T_Data">Data3!$AW$11:$AW$18</definedName>
    <definedName name="A126268834T_Latest">Data3!$AW$18</definedName>
    <definedName name="A126268838A">Data3!$CA$1:$CA$10,Data3!$CA$11:$CA$18</definedName>
    <definedName name="A126268838A_Data">Data3!$CA$11:$CA$18</definedName>
    <definedName name="A126268838A_Latest">Data3!$CA$18</definedName>
    <definedName name="A126268842T">Data3!$CG$1:$CG$10,Data3!$CG$11:$CG$18</definedName>
    <definedName name="A126268842T_Data">Data3!$CG$11:$CG$18</definedName>
    <definedName name="A126268842T_Latest">Data3!$CG$18</definedName>
    <definedName name="A126268846A">Data3!$CM$1:$CM$10,Data3!$CM$11:$CM$18</definedName>
    <definedName name="A126268846A_Data">Data3!$CM$11:$CM$18</definedName>
    <definedName name="A126268846A_Latest">Data3!$CM$18</definedName>
    <definedName name="A126268850T">Data3!$CS$1:$CS$10,Data3!$CS$11:$CS$18</definedName>
    <definedName name="A126268850T_Data">Data3!$CS$11:$CS$18</definedName>
    <definedName name="A126268850T_Latest">Data3!$CS$18</definedName>
    <definedName name="A126268854A">Data3!$S$1:$S$10,Data3!$S$11:$S$18</definedName>
    <definedName name="A126268854A_Data">Data3!$S$11:$S$18</definedName>
    <definedName name="A126268854A_Latest">Data3!$S$18</definedName>
    <definedName name="A126268858K">Data3!$AB$1:$AB$10,Data3!$AB$11:$AB$18</definedName>
    <definedName name="A126268858K_Data">Data3!$AB$11:$AB$18</definedName>
    <definedName name="A126268858K_Latest">Data3!$AB$18</definedName>
    <definedName name="A126268862A">Data3!$AE$1:$AE$10,Data3!$AE$11:$AE$18</definedName>
    <definedName name="A126268862A_Data">Data3!$AE$11:$AE$18</definedName>
    <definedName name="A126268862A_Latest">Data3!$AE$18</definedName>
    <definedName name="A126268866K">Data3!$BF$1:$BF$10,Data3!$BF$11:$BF$18</definedName>
    <definedName name="A126268866K_Data">Data3!$BF$11:$BF$18</definedName>
    <definedName name="A126268866K_Latest">Data3!$BF$18</definedName>
    <definedName name="A126268870A">Data3!$M$1:$M$10,Data3!$M$11:$M$18</definedName>
    <definedName name="A126268870A_Data">Data3!$M$11:$M$18</definedName>
    <definedName name="A126268870A_Latest">Data3!$M$18</definedName>
    <definedName name="A126268874K">Data3!$CP$1:$CP$10,Data3!$CP$11:$CP$18</definedName>
    <definedName name="A126268874K_Data">Data3!$CP$11:$CP$18</definedName>
    <definedName name="A126268874K_Latest">Data3!$CP$18</definedName>
    <definedName name="A126268878V">Data3!$DB$1:$DB$10,Data3!$DB$11:$DB$18</definedName>
    <definedName name="A126268878V_Data">Data3!$DB$11:$DB$18</definedName>
    <definedName name="A126268878V_Latest">Data3!$DB$18</definedName>
    <definedName name="A126268882K">Data3!$DE$1:$DE$10,Data3!$DE$11:$DE$18</definedName>
    <definedName name="A126268882K_Data">Data3!$DE$11:$DE$18</definedName>
    <definedName name="A126268882K_Latest">Data3!$DE$18</definedName>
    <definedName name="A126268886V">Data3!$AH$1:$AH$10,Data3!$AH$11:$AH$18</definedName>
    <definedName name="A126268886V_Data">Data3!$AH$11:$AH$18</definedName>
    <definedName name="A126268886V_Latest">Data3!$AH$18</definedName>
    <definedName name="A126268890K">Data3!$AQ$1:$AQ$10,Data3!$AQ$11:$AQ$18</definedName>
    <definedName name="A126268890K_Data">Data3!$AQ$11:$AQ$18</definedName>
    <definedName name="A126268890K_Latest">Data3!$AQ$18</definedName>
    <definedName name="A126268894V">Data3!$BO$1:$BO$10,Data3!$BO$11:$BO$18</definedName>
    <definedName name="A126268894V_Data">Data3!$BO$11:$BO$18</definedName>
    <definedName name="A126268894V_Latest">Data3!$BO$18</definedName>
    <definedName name="A126268898C">Data3!$BR$1:$BR$10,Data3!$BR$11:$BR$18</definedName>
    <definedName name="A126268898C_Data">Data3!$BR$11:$BR$18</definedName>
    <definedName name="A126268898C_Latest">Data3!$BR$18</definedName>
    <definedName name="A126268902J">Data3!$CY$1:$CY$10,Data3!$CY$11:$CY$18</definedName>
    <definedName name="A126268902J_Data">Data3!$CY$11:$CY$18</definedName>
    <definedName name="A126268902J_Latest">Data3!$CY$18</definedName>
    <definedName name="A126268906T">Data3!$P$1:$P$10,Data3!$P$11:$P$18</definedName>
    <definedName name="A126268906T_Data">Data3!$P$11:$P$18</definedName>
    <definedName name="A126268906T_Latest">Data3!$P$18</definedName>
    <definedName name="A126268910J">Data3!$V$1:$V$10,Data3!$V$11:$V$18</definedName>
    <definedName name="A126268910J_Data">Data3!$V$11:$V$18</definedName>
    <definedName name="A126268910J_Latest">Data3!$V$18</definedName>
    <definedName name="A126268914T">Data3!$Y$1:$Y$10,Data3!$Y$11:$Y$18</definedName>
    <definedName name="A126268914T_Data">Data3!$Y$11:$Y$18</definedName>
    <definedName name="A126268914T_Latest">Data3!$Y$18</definedName>
    <definedName name="A126268918A">Data3!$AN$1:$AN$10,Data3!$AN$11:$AN$18</definedName>
    <definedName name="A126268918A_Data">Data3!$AN$11:$AN$18</definedName>
    <definedName name="A126268918A_Latest">Data3!$AN$18</definedName>
    <definedName name="A126268922T">Data3!$AT$1:$AT$10,Data3!$AT$11:$AT$18</definedName>
    <definedName name="A126268922T_Data">Data3!$AT$11:$AT$18</definedName>
    <definedName name="A126268922T_Latest">Data3!$AT$18</definedName>
    <definedName name="A126268926A">Data3!$DH$1:$DH$10,Data3!$DH$11:$DH$18</definedName>
    <definedName name="A126268926A_Data">Data3!$DH$11:$DH$18</definedName>
    <definedName name="A126268926A_Latest">Data3!$DH$18</definedName>
    <definedName name="A126270018K">Data1!$EN$1:$EN$10,Data1!$EN$11:$EN$18</definedName>
    <definedName name="A126270018K_Data">Data1!$EN$11:$EN$18</definedName>
    <definedName name="A126270018K_Latest">Data1!$EN$18</definedName>
    <definedName name="A126270022A">Data1!$FL$1:$FL$10,Data1!$FL$11:$FL$18</definedName>
    <definedName name="A126270022A_Data">Data1!$FL$11:$FL$18</definedName>
    <definedName name="A126270022A_Latest">Data1!$FL$18</definedName>
    <definedName name="A126270026K">Data1!$EZ$1:$EZ$10,Data1!$EZ$11:$EZ$18</definedName>
    <definedName name="A126270026K_Data">Data1!$EZ$11:$EZ$18</definedName>
    <definedName name="A126270026K_Latest">Data1!$EZ$18</definedName>
    <definedName name="A126270030A">Data1!$EQ$1:$EQ$10,Data1!$EQ$11:$EQ$18</definedName>
    <definedName name="A126270030A_Data">Data1!$EQ$11:$EQ$18</definedName>
    <definedName name="A126270030A_Latest">Data1!$EQ$18</definedName>
    <definedName name="A126270034K">Data1!$EW$1:$EW$10,Data1!$EW$11:$EW$18</definedName>
    <definedName name="A126270034K_Data">Data1!$EW$11:$EW$18</definedName>
    <definedName name="A126270034K_Latest">Data1!$EW$18</definedName>
    <definedName name="A126270038V">Data1!$FR$1:$FR$10,Data1!$FR$11:$FR$18</definedName>
    <definedName name="A126270038V_Data">Data1!$FR$11:$FR$18</definedName>
    <definedName name="A126270038V_Latest">Data1!$FR$18</definedName>
    <definedName name="A126270042K">Data1!$FI$1:$FI$10,Data1!$FI$11:$FI$18</definedName>
    <definedName name="A126270042K_Data">Data1!$FI$11:$FI$18</definedName>
    <definedName name="A126270042K_Latest">Data1!$FI$18</definedName>
    <definedName name="A126270046V">Data1!$FX$1:$FX$10,Data1!$FX$11:$FX$18</definedName>
    <definedName name="A126270046V_Data">Data1!$FX$11:$FX$18</definedName>
    <definedName name="A126270046V_Latest">Data1!$FX$18</definedName>
    <definedName name="A126270050K">Data1!$GJ$1:$GJ$10,Data1!$GJ$11:$GJ$18</definedName>
    <definedName name="A126270050K_Data">Data1!$GJ$11:$GJ$18</definedName>
    <definedName name="A126270050K_Latest">Data1!$GJ$18</definedName>
    <definedName name="A126270054V">Data1!$DY$1:$DY$10,Data1!$DY$11:$DY$18</definedName>
    <definedName name="A126270054V_Data">Data1!$DY$11:$DY$18</definedName>
    <definedName name="A126270054V_Latest">Data1!$DY$18</definedName>
    <definedName name="A126270058C">Data1!$EK$1:$EK$10,Data1!$EK$11:$EK$18</definedName>
    <definedName name="A126270058C_Data">Data1!$EK$11:$EK$18</definedName>
    <definedName name="A126270058C_Latest">Data1!$EK$18</definedName>
    <definedName name="A126270062V">Data1!$FO$1:$FO$10,Data1!$FO$11:$FO$18</definedName>
    <definedName name="A126270062V_Data">Data1!$FO$11:$FO$18</definedName>
    <definedName name="A126270062V_Latest">Data1!$FO$18</definedName>
    <definedName name="A126270066C">Data1!$FU$1:$FU$10,Data1!$FU$11:$FU$18</definedName>
    <definedName name="A126270066C_Data">Data1!$FU$11:$FU$18</definedName>
    <definedName name="A126270066C_Latest">Data1!$FU$18</definedName>
    <definedName name="A126270070V">Data1!$GA$1:$GA$10,Data1!$GA$11:$GA$18</definedName>
    <definedName name="A126270070V_Data">Data1!$GA$11:$GA$18</definedName>
    <definedName name="A126270070V_Latest">Data1!$GA$18</definedName>
    <definedName name="A126270074C">Data1!$GG$1:$GG$10,Data1!$GG$11:$GG$18</definedName>
    <definedName name="A126270074C_Data">Data1!$GG$11:$GG$18</definedName>
    <definedName name="A126270074C_Latest">Data1!$GG$18</definedName>
    <definedName name="A126270078L">Data1!$DG$1:$DG$10,Data1!$DG$11:$DG$18</definedName>
    <definedName name="A126270078L_Data">Data1!$DG$11:$DG$18</definedName>
    <definedName name="A126270078L_Latest">Data1!$DG$18</definedName>
    <definedName name="A126270082C">Data1!$DP$1:$DP$10,Data1!$DP$11:$DP$18</definedName>
    <definedName name="A126270082C_Data">Data1!$DP$11:$DP$18</definedName>
    <definedName name="A126270082C_Latest">Data1!$DP$18</definedName>
    <definedName name="A126270086L">Data1!$DS$1:$DS$10,Data1!$DS$11:$DS$18</definedName>
    <definedName name="A126270086L_Data">Data1!$DS$11:$DS$18</definedName>
    <definedName name="A126270086L_Latest">Data1!$DS$18</definedName>
    <definedName name="A126270090C">Data1!$ET$1:$ET$10,Data1!$ET$11:$ET$18</definedName>
    <definedName name="A126270090C_Data">Data1!$ET$11:$ET$18</definedName>
    <definedName name="A126270090C_Latest">Data1!$ET$18</definedName>
    <definedName name="A126270094L">Data1!$DA$1:$DA$10,Data1!$DA$11:$DA$18</definedName>
    <definedName name="A126270094L_Data">Data1!$DA$11:$DA$18</definedName>
    <definedName name="A126270094L_Latest">Data1!$DA$18</definedName>
    <definedName name="A126270098W">Data1!$GD$1:$GD$10,Data1!$GD$11:$GD$18</definedName>
    <definedName name="A126270098W_Data">Data1!$GD$11:$GD$18</definedName>
    <definedName name="A126270098W_Latest">Data1!$GD$18</definedName>
    <definedName name="A126270102A">Data1!$GP$1:$GP$10,Data1!$GP$11:$GP$18</definedName>
    <definedName name="A126270102A_Data">Data1!$GP$11:$GP$18</definedName>
    <definedName name="A126270102A_Latest">Data1!$GP$18</definedName>
    <definedName name="A126270106K">Data1!$GS$1:$GS$10,Data1!$GS$11:$GS$18</definedName>
    <definedName name="A126270106K_Data">Data1!$GS$11:$GS$18</definedName>
    <definedName name="A126270106K_Latest">Data1!$GS$18</definedName>
    <definedName name="A126270110A">Data1!$DV$1:$DV$10,Data1!$DV$11:$DV$18</definedName>
    <definedName name="A126270110A_Data">Data1!$DV$11:$DV$18</definedName>
    <definedName name="A126270110A_Latest">Data1!$DV$18</definedName>
    <definedName name="A126270114K">Data1!$EE$1:$EE$10,Data1!$EE$11:$EE$18</definedName>
    <definedName name="A126270114K_Data">Data1!$EE$11:$EE$18</definedName>
    <definedName name="A126270114K_Latest">Data1!$EE$18</definedName>
    <definedName name="A126270118V">Data1!$FC$1:$FC$10,Data1!$FC$11:$FC$18</definedName>
    <definedName name="A126270118V_Data">Data1!$FC$11:$FC$18</definedName>
    <definedName name="A126270118V_Latest">Data1!$FC$18</definedName>
    <definedName name="A126270122K">Data1!$FF$1:$FF$10,Data1!$FF$11:$FF$18</definedName>
    <definedName name="A126270122K_Data">Data1!$FF$11:$FF$18</definedName>
    <definedName name="A126270122K_Latest">Data1!$FF$18</definedName>
    <definedName name="A126270126V">Data1!$GM$1:$GM$10,Data1!$GM$11:$GM$18</definedName>
    <definedName name="A126270126V_Data">Data1!$GM$11:$GM$18</definedName>
    <definedName name="A126270126V_Latest">Data1!$GM$18</definedName>
    <definedName name="A126270130K">Data1!$DD$1:$DD$10,Data1!$DD$11:$DD$18</definedName>
    <definedName name="A126270130K_Data">Data1!$DD$11:$DD$18</definedName>
    <definedName name="A126270130K_Latest">Data1!$DD$18</definedName>
    <definedName name="A126270134V">Data1!$DJ$1:$DJ$10,Data1!$DJ$11:$DJ$18</definedName>
    <definedName name="A126270134V_Data">Data1!$DJ$11:$DJ$18</definedName>
    <definedName name="A126270134V_Latest">Data1!$DJ$18</definedName>
    <definedName name="A126270138C">Data1!$DM$1:$DM$10,Data1!$DM$11:$DM$18</definedName>
    <definedName name="A126270138C_Data">Data1!$DM$11:$DM$18</definedName>
    <definedName name="A126270138C_Latest">Data1!$DM$18</definedName>
    <definedName name="A126270142V">Data1!$EB$1:$EB$10,Data1!$EB$11:$EB$18</definedName>
    <definedName name="A126270142V_Data">Data1!$EB$11:$EB$18</definedName>
    <definedName name="A126270142V_Latest">Data1!$EB$18</definedName>
    <definedName name="A126270146C">Data1!$EH$1:$EH$10,Data1!$EH$11:$EH$18</definedName>
    <definedName name="A126270146C_Data">Data1!$EH$11:$EH$18</definedName>
    <definedName name="A126270146C_Latest">Data1!$EH$18</definedName>
    <definedName name="A126270150V">Data1!$GV$1:$GV$10,Data1!$GV$11:$GV$18</definedName>
    <definedName name="A126270150V_Data">Data1!$GV$11:$GV$18</definedName>
    <definedName name="A126270150V_Latest">Data1!$GV$18</definedName>
    <definedName name="A126271242W">Data2!$CT$1:$CT$10,Data2!$CT$11:$CT$18</definedName>
    <definedName name="A126271242W_Data">Data2!$CT$11:$CT$18</definedName>
    <definedName name="A126271242W_Latest">Data2!$CT$18</definedName>
    <definedName name="A126271246F">Data2!$DR$1:$DR$10,Data2!$DR$11:$DR$18</definedName>
    <definedName name="A126271246F_Data">Data2!$DR$11:$DR$18</definedName>
    <definedName name="A126271246F_Latest">Data2!$DR$18</definedName>
    <definedName name="A126271250W">Data2!$DF$1:$DF$10,Data2!$DF$11:$DF$18</definedName>
    <definedName name="A126271250W_Data">Data2!$DF$11:$DF$18</definedName>
    <definedName name="A126271250W_Latest">Data2!$DF$18</definedName>
    <definedName name="A126271254F">Data2!$CW$1:$CW$10,Data2!$CW$11:$CW$18</definedName>
    <definedName name="A126271254F_Data">Data2!$CW$11:$CW$18</definedName>
    <definedName name="A126271254F_Latest">Data2!$CW$18</definedName>
    <definedName name="A126271258R">Data2!$DC$1:$DC$10,Data2!$DC$11:$DC$18</definedName>
    <definedName name="A126271258R_Data">Data2!$DC$11:$DC$18</definedName>
    <definedName name="A126271258R_Latest">Data2!$DC$18</definedName>
    <definedName name="A126271262F">Data2!$DX$1:$DX$10,Data2!$DX$11:$DX$18</definedName>
    <definedName name="A126271262F_Data">Data2!$DX$11:$DX$18</definedName>
    <definedName name="A126271262F_Latest">Data2!$DX$18</definedName>
    <definedName name="A126271266R">Data2!$DO$1:$DO$10,Data2!$DO$11:$DO$18</definedName>
    <definedName name="A126271266R_Data">Data2!$DO$11:$DO$18</definedName>
    <definedName name="A126271266R_Latest">Data2!$DO$18</definedName>
    <definedName name="A126271270F">Data2!$ED$1:$ED$10,Data2!$ED$11:$ED$18</definedName>
    <definedName name="A126271270F_Data">Data2!$ED$11:$ED$18</definedName>
    <definedName name="A126271270F_Latest">Data2!$ED$18</definedName>
    <definedName name="A126271274R">Data2!$EP$1:$EP$10,Data2!$EP$11:$EP$18</definedName>
    <definedName name="A126271274R_Data">Data2!$EP$11:$EP$18</definedName>
    <definedName name="A126271274R_Latest">Data2!$EP$18</definedName>
    <definedName name="A126271278X">Data2!$CE$1:$CE$10,Data2!$CE$11:$CE$18</definedName>
    <definedName name="A126271278X_Data">Data2!$CE$11:$CE$18</definedName>
    <definedName name="A126271278X_Latest">Data2!$CE$18</definedName>
    <definedName name="A126271282R">Data2!$CQ$1:$CQ$10,Data2!$CQ$11:$CQ$18</definedName>
    <definedName name="A126271282R_Data">Data2!$CQ$11:$CQ$18</definedName>
    <definedName name="A126271282R_Latest">Data2!$CQ$18</definedName>
    <definedName name="A126271286X">Data2!$DU$1:$DU$10,Data2!$DU$11:$DU$18</definedName>
    <definedName name="A126271286X_Data">Data2!$DU$11:$DU$18</definedName>
    <definedName name="A126271286X_Latest">Data2!$DU$18</definedName>
    <definedName name="A126271290R">Data2!$EA$1:$EA$10,Data2!$EA$11:$EA$18</definedName>
    <definedName name="A126271290R_Data">Data2!$EA$11:$EA$18</definedName>
    <definedName name="A126271290R_Latest">Data2!$EA$18</definedName>
    <definedName name="A126271294X">Data2!$EG$1:$EG$10,Data2!$EG$11:$EG$18</definedName>
    <definedName name="A126271294X_Data">Data2!$EG$11:$EG$18</definedName>
    <definedName name="A126271294X_Latest">Data2!$EG$18</definedName>
    <definedName name="A126271298J">Data2!$EM$1:$EM$10,Data2!$EM$11:$EM$18</definedName>
    <definedName name="A126271298J_Data">Data2!$EM$11:$EM$18</definedName>
    <definedName name="A126271298J_Latest">Data2!$EM$18</definedName>
    <definedName name="A126271302L">Data2!$BM$1:$BM$10,Data2!$BM$11:$BM$18</definedName>
    <definedName name="A126271302L_Data">Data2!$BM$11:$BM$18</definedName>
    <definedName name="A126271302L_Latest">Data2!$BM$18</definedName>
    <definedName name="A126271306W">Data2!$BV$1:$BV$10,Data2!$BV$11:$BV$18</definedName>
    <definedName name="A126271306W_Data">Data2!$BV$11:$BV$18</definedName>
    <definedName name="A126271306W_Latest">Data2!$BV$18</definedName>
    <definedName name="A126271310L">Data2!$BY$1:$BY$10,Data2!$BY$11:$BY$18</definedName>
    <definedName name="A126271310L_Data">Data2!$BY$11:$BY$18</definedName>
    <definedName name="A126271310L_Latest">Data2!$BY$18</definedName>
    <definedName name="A126271314W">Data2!$CZ$1:$CZ$10,Data2!$CZ$11:$CZ$18</definedName>
    <definedName name="A126271314W_Data">Data2!$CZ$11:$CZ$18</definedName>
    <definedName name="A126271314W_Latest">Data2!$CZ$18</definedName>
    <definedName name="A126271318F">Data2!$BG$1:$BG$10,Data2!$BG$11:$BG$18</definedName>
    <definedName name="A126271318F_Data">Data2!$BG$11:$BG$18</definedName>
    <definedName name="A126271318F_Latest">Data2!$BG$18</definedName>
    <definedName name="A126271322W">Data2!$EJ$1:$EJ$10,Data2!$EJ$11:$EJ$18</definedName>
    <definedName name="A126271322W_Data">Data2!$EJ$11:$EJ$18</definedName>
    <definedName name="A126271322W_Latest">Data2!$EJ$18</definedName>
    <definedName name="A126271326F">Data2!$EV$1:$EV$10,Data2!$EV$11:$EV$18</definedName>
    <definedName name="A126271326F_Data">Data2!$EV$11:$EV$18</definedName>
    <definedName name="A126271326F_Latest">Data2!$EV$18</definedName>
    <definedName name="A126271330W">Data2!$EY$1:$EY$10,Data2!$EY$11:$EY$18</definedName>
    <definedName name="A126271330W_Data">Data2!$EY$11:$EY$18</definedName>
    <definedName name="A126271330W_Latest">Data2!$EY$18</definedName>
    <definedName name="A126271334F">Data2!$CB$1:$CB$10,Data2!$CB$11:$CB$18</definedName>
    <definedName name="A126271334F_Data">Data2!$CB$11:$CB$18</definedName>
    <definedName name="A126271334F_Latest">Data2!$CB$18</definedName>
    <definedName name="A126271338R">Data2!$CK$1:$CK$10,Data2!$CK$11:$CK$18</definedName>
    <definedName name="A126271338R_Data">Data2!$CK$11:$CK$18</definedName>
    <definedName name="A126271338R_Latest">Data2!$CK$18</definedName>
    <definedName name="A126271342F">Data2!$DI$1:$DI$10,Data2!$DI$11:$DI$18</definedName>
    <definedName name="A126271342F_Data">Data2!$DI$11:$DI$18</definedName>
    <definedName name="A126271342F_Latest">Data2!$DI$18</definedName>
    <definedName name="A126271346R">Data2!$DL$1:$DL$10,Data2!$DL$11:$DL$18</definedName>
    <definedName name="A126271346R_Data">Data2!$DL$11:$DL$18</definedName>
    <definedName name="A126271346R_Latest">Data2!$DL$18</definedName>
    <definedName name="A126271350F">Data2!$ES$1:$ES$10,Data2!$ES$11:$ES$18</definedName>
    <definedName name="A126271350F_Data">Data2!$ES$11:$ES$18</definedName>
    <definedName name="A126271350F_Latest">Data2!$ES$18</definedName>
    <definedName name="A126271354R">Data2!$BJ$1:$BJ$10,Data2!$BJ$11:$BJ$18</definedName>
    <definedName name="A126271354R_Data">Data2!$BJ$11:$BJ$18</definedName>
    <definedName name="A126271354R_Latest">Data2!$BJ$18</definedName>
    <definedName name="A126271358X">Data2!$BP$1:$BP$10,Data2!$BP$11:$BP$18</definedName>
    <definedName name="A126271358X_Data">Data2!$BP$11:$BP$18</definedName>
    <definedName name="A126271358X_Latest">Data2!$BP$18</definedName>
    <definedName name="A126271362R">Data2!$BS$1:$BS$10,Data2!$BS$11:$BS$18</definedName>
    <definedName name="A126271362R_Data">Data2!$BS$11:$BS$18</definedName>
    <definedName name="A126271362R_Latest">Data2!$BS$18</definedName>
    <definedName name="A126271366X">Data2!$CH$1:$CH$10,Data2!$CH$11:$CH$18</definedName>
    <definedName name="A126271366X_Data">Data2!$CH$11:$CH$18</definedName>
    <definedName name="A126271366X_Latest">Data2!$CH$18</definedName>
    <definedName name="A126271370R">Data2!$CN$1:$CN$10,Data2!$CN$11:$CN$18</definedName>
    <definedName name="A126271370R_Data">Data2!$CN$11:$CN$18</definedName>
    <definedName name="A126271370R_Latest">Data2!$CN$18</definedName>
    <definedName name="A126271374X">Data2!$FB$1:$FB$10,Data2!$FB$11:$FB$18</definedName>
    <definedName name="A126271374X_Data">Data2!$FB$11:$FB$18</definedName>
    <definedName name="A126271374X_Latest">Data2!$FB$18</definedName>
    <definedName name="A126272466A">Data2!$GR$1:$GR$10,Data2!$GR$11:$GR$18</definedName>
    <definedName name="A126272466A_Data">Data2!$GR$11:$GR$18</definedName>
    <definedName name="A126272466A_Latest">Data2!$GR$18</definedName>
    <definedName name="A126272470T">Data2!$HP$1:$HP$10,Data2!$HP$11:$HP$18</definedName>
    <definedName name="A126272470T_Data">Data2!$HP$11:$HP$18</definedName>
    <definedName name="A126272470T_Latest">Data2!$HP$18</definedName>
    <definedName name="A126272474A">Data2!$HD$1:$HD$10,Data2!$HD$11:$HD$18</definedName>
    <definedName name="A126272474A_Data">Data2!$HD$11:$HD$18</definedName>
    <definedName name="A126272474A_Latest">Data2!$HD$18</definedName>
    <definedName name="A126272478K">Data2!$GU$1:$GU$10,Data2!$GU$11:$GU$18</definedName>
    <definedName name="A126272478K_Data">Data2!$GU$11:$GU$18</definedName>
    <definedName name="A126272478K_Latest">Data2!$GU$18</definedName>
    <definedName name="A126272482A">Data2!$HA$1:$HA$10,Data2!$HA$11:$HA$18</definedName>
    <definedName name="A126272482A_Data">Data2!$HA$11:$HA$18</definedName>
    <definedName name="A126272482A_Latest">Data2!$HA$18</definedName>
    <definedName name="A126272486K">Data2!$HV$1:$HV$10,Data2!$HV$11:$HV$18</definedName>
    <definedName name="A126272486K_Data">Data2!$HV$11:$HV$18</definedName>
    <definedName name="A126272486K_Latest">Data2!$HV$18</definedName>
    <definedName name="A126272490A">Data2!$HM$1:$HM$10,Data2!$HM$11:$HM$18</definedName>
    <definedName name="A126272490A_Data">Data2!$HM$11:$HM$18</definedName>
    <definedName name="A126272490A_Latest">Data2!$HM$18</definedName>
    <definedName name="A126272494K">Data2!$IB$1:$IB$10,Data2!$IB$11:$IB$18</definedName>
    <definedName name="A126272494K_Data">Data2!$IB$11:$IB$18</definedName>
    <definedName name="A126272494K_Latest">Data2!$IB$18</definedName>
    <definedName name="A126272498V">Data2!$IN$1:$IN$10,Data2!$IN$11:$IN$18</definedName>
    <definedName name="A126272498V_Data">Data2!$IN$11:$IN$18</definedName>
    <definedName name="A126272498V_Latest">Data2!$IN$18</definedName>
    <definedName name="A126272502X">Data2!$GC$1:$GC$10,Data2!$GC$11:$GC$18</definedName>
    <definedName name="A126272502X_Data">Data2!$GC$11:$GC$18</definedName>
    <definedName name="A126272502X_Latest">Data2!$GC$18</definedName>
    <definedName name="A126272506J">Data2!$GO$1:$GO$10,Data2!$GO$11:$GO$18</definedName>
    <definedName name="A126272506J_Data">Data2!$GO$11:$GO$18</definedName>
    <definedName name="A126272506J_Latest">Data2!$GO$18</definedName>
    <definedName name="A126272510X">Data2!$HS$1:$HS$10,Data2!$HS$11:$HS$18</definedName>
    <definedName name="A126272510X_Data">Data2!$HS$11:$HS$18</definedName>
    <definedName name="A126272510X_Latest">Data2!$HS$18</definedName>
    <definedName name="A126272514J">Data2!$HY$1:$HY$10,Data2!$HY$11:$HY$18</definedName>
    <definedName name="A126272514J_Data">Data2!$HY$11:$HY$18</definedName>
    <definedName name="A126272514J_Latest">Data2!$HY$18</definedName>
    <definedName name="A126272518T">Data2!$IE$1:$IE$10,Data2!$IE$11:$IE$18</definedName>
    <definedName name="A126272518T_Data">Data2!$IE$11:$IE$18</definedName>
    <definedName name="A126272518T_Latest">Data2!$IE$18</definedName>
    <definedName name="A126272522J">Data2!$IK$1:$IK$10,Data2!$IK$11:$IK$18</definedName>
    <definedName name="A126272522J_Data">Data2!$IK$11:$IK$18</definedName>
    <definedName name="A126272522J_Latest">Data2!$IK$18</definedName>
    <definedName name="A126272526T">Data2!$FK$1:$FK$10,Data2!$FK$11:$FK$18</definedName>
    <definedName name="A126272526T_Data">Data2!$FK$11:$FK$18</definedName>
    <definedName name="A126272526T_Latest">Data2!$FK$18</definedName>
    <definedName name="A126272530J">Data2!$FT$1:$FT$10,Data2!$FT$11:$FT$18</definedName>
    <definedName name="A126272530J_Data">Data2!$FT$11:$FT$18</definedName>
    <definedName name="A126272530J_Latest">Data2!$FT$18</definedName>
    <definedName name="A126272534T">Data2!$FW$1:$FW$10,Data2!$FW$11:$FW$18</definedName>
    <definedName name="A126272534T_Data">Data2!$FW$11:$FW$18</definedName>
    <definedName name="A126272534T_Latest">Data2!$FW$18</definedName>
    <definedName name="A126272538A">Data2!$GX$1:$GX$10,Data2!$GX$11:$GX$18</definedName>
    <definedName name="A126272538A_Data">Data2!$GX$11:$GX$18</definedName>
    <definedName name="A126272538A_Latest">Data2!$GX$18</definedName>
    <definedName name="A126272542T">Data2!$FE$1:$FE$10,Data2!$FE$11:$FE$18</definedName>
    <definedName name="A126272542T_Data">Data2!$FE$11:$FE$18</definedName>
    <definedName name="A126272542T_Latest">Data2!$FE$18</definedName>
    <definedName name="A126272546A">Data2!$IH$1:$IH$10,Data2!$IH$11:$IH$18</definedName>
    <definedName name="A126272546A_Data">Data2!$IH$11:$IH$18</definedName>
    <definedName name="A126272546A_Latest">Data2!$IH$18</definedName>
    <definedName name="A126272550T">Data3!$D$1:$D$10,Data3!$D$11:$D$18</definedName>
    <definedName name="A126272550T_Data">Data3!$D$11:$D$18</definedName>
    <definedName name="A126272550T_Latest">Data3!$D$18</definedName>
    <definedName name="A126272554A">Data3!$G$1:$G$10,Data3!$G$11:$G$18</definedName>
    <definedName name="A126272554A_Data">Data3!$G$11:$G$18</definedName>
    <definedName name="A126272554A_Latest">Data3!$G$18</definedName>
    <definedName name="A126272558K">Data2!$FZ$1:$FZ$10,Data2!$FZ$11:$FZ$18</definedName>
    <definedName name="A126272558K_Data">Data2!$FZ$11:$FZ$18</definedName>
    <definedName name="A126272558K_Latest">Data2!$FZ$18</definedName>
    <definedName name="A126272562A">Data2!$GI$1:$GI$10,Data2!$GI$11:$GI$18</definedName>
    <definedName name="A126272562A_Data">Data2!$GI$11:$GI$18</definedName>
    <definedName name="A126272562A_Latest">Data2!$GI$18</definedName>
    <definedName name="A126272566K">Data2!$HG$1:$HG$10,Data2!$HG$11:$HG$18</definedName>
    <definedName name="A126272566K_Data">Data2!$HG$11:$HG$18</definedName>
    <definedName name="A126272566K_Latest">Data2!$HG$18</definedName>
    <definedName name="A126272570A">Data2!$HJ$1:$HJ$10,Data2!$HJ$11:$HJ$18</definedName>
    <definedName name="A126272570A_Data">Data2!$HJ$11:$HJ$18</definedName>
    <definedName name="A126272570A_Latest">Data2!$HJ$18</definedName>
    <definedName name="A126272574K">Data2!$IQ$1:$IQ$10,Data2!$IQ$11:$IQ$18</definedName>
    <definedName name="A126272574K_Data">Data2!$IQ$11:$IQ$18</definedName>
    <definedName name="A126272574K_Latest">Data2!$IQ$18</definedName>
    <definedName name="A126272578V">Data2!$FH$1:$FH$10,Data2!$FH$11:$FH$18</definedName>
    <definedName name="A126272578V_Data">Data2!$FH$11:$FH$18</definedName>
    <definedName name="A126272578V_Latest">Data2!$FH$18</definedName>
    <definedName name="A126272582K">Data2!$FN$1:$FN$10,Data2!$FN$11:$FN$18</definedName>
    <definedName name="A126272582K_Data">Data2!$FN$11:$FN$18</definedName>
    <definedName name="A126272582K_Latest">Data2!$FN$18</definedName>
    <definedName name="A126272586V">Data2!$FQ$1:$FQ$10,Data2!$FQ$11:$FQ$18</definedName>
    <definedName name="A126272586V_Data">Data2!$FQ$11:$FQ$18</definedName>
    <definedName name="A126272586V_Latest">Data2!$FQ$18</definedName>
    <definedName name="A126272590K">Data2!$GF$1:$GF$10,Data2!$GF$11:$GF$18</definedName>
    <definedName name="A126272590K_Data">Data2!$GF$11:$GF$18</definedName>
    <definedName name="A126272590K_Latest">Data2!$GF$18</definedName>
    <definedName name="A126272594V">Data2!$GL$1:$GL$10,Data2!$GL$11:$GL$18</definedName>
    <definedName name="A126272594V_Data">Data2!$GL$11:$GL$18</definedName>
    <definedName name="A126272594V_Latest">Data2!$GL$18</definedName>
    <definedName name="A126272598C">Data3!$J$1:$J$10,Data3!$J$11:$J$18</definedName>
    <definedName name="A126272598C_Data">Data3!$J$11:$J$18</definedName>
    <definedName name="A126272598C_Latest">Data3!$J$18</definedName>
    <definedName name="Date_Range">Data1!$A$2:$A$10,Data1!$A$11:$A$18</definedName>
    <definedName name="Date_Range_Data">Data1!$A$11:$A$18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111" i="11" l="1"/>
  <c r="AC111" i="11"/>
  <c r="AB111" i="11"/>
  <c r="AA111" i="11"/>
  <c r="Z111" i="11"/>
  <c r="Y111" i="11"/>
  <c r="X111" i="11"/>
  <c r="W111" i="11"/>
  <c r="V111" i="11"/>
  <c r="U111" i="11"/>
  <c r="T111" i="11"/>
  <c r="S111" i="11"/>
  <c r="R111" i="11"/>
  <c r="Q111" i="11"/>
  <c r="P111" i="11"/>
  <c r="O111" i="11"/>
  <c r="N111" i="11"/>
  <c r="M111" i="11"/>
  <c r="L111" i="11"/>
  <c r="K111" i="11"/>
  <c r="J111" i="11"/>
  <c r="I111" i="11"/>
  <c r="H111" i="11"/>
  <c r="G111" i="11"/>
  <c r="F111" i="11"/>
  <c r="E111" i="11"/>
  <c r="D111" i="11"/>
  <c r="AD110" i="11"/>
  <c r="AC110" i="11"/>
  <c r="AB110" i="11"/>
  <c r="AA110" i="11"/>
  <c r="Z110" i="11"/>
  <c r="Y110" i="11"/>
  <c r="X110" i="11"/>
  <c r="W110" i="11"/>
  <c r="V110" i="11"/>
  <c r="U110" i="11"/>
  <c r="T110" i="11"/>
  <c r="S110" i="11"/>
  <c r="R110" i="11"/>
  <c r="Q110" i="11"/>
  <c r="P110" i="11"/>
  <c r="O110" i="11"/>
  <c r="N110" i="11"/>
  <c r="M110" i="11"/>
  <c r="L110" i="11"/>
  <c r="K110" i="11"/>
  <c r="J110" i="11"/>
  <c r="I110" i="11"/>
  <c r="H110" i="11"/>
  <c r="G110" i="11"/>
  <c r="F110" i="11"/>
  <c r="E110" i="11"/>
  <c r="D110" i="11"/>
  <c r="AD109" i="11"/>
  <c r="AC109" i="11"/>
  <c r="AB109" i="11"/>
  <c r="AA109" i="11"/>
  <c r="Z109" i="11"/>
  <c r="Y109" i="11"/>
  <c r="X109" i="11"/>
  <c r="W109" i="11"/>
  <c r="V109" i="11"/>
  <c r="U109" i="11"/>
  <c r="T109" i="11"/>
  <c r="S109" i="11"/>
  <c r="R109" i="11"/>
  <c r="Q109" i="11"/>
  <c r="P109" i="11"/>
  <c r="O109" i="11"/>
  <c r="N109" i="11"/>
  <c r="M109" i="11"/>
  <c r="L109" i="11"/>
  <c r="K109" i="11"/>
  <c r="J109" i="11"/>
  <c r="I109" i="11"/>
  <c r="H109" i="11"/>
  <c r="G109" i="11"/>
  <c r="F109" i="11"/>
  <c r="E109" i="11"/>
  <c r="D109" i="11"/>
  <c r="AD108" i="11"/>
  <c r="AC108" i="11"/>
  <c r="AB108" i="11"/>
  <c r="AA108" i="11"/>
  <c r="Z108" i="11"/>
  <c r="Y108" i="11"/>
  <c r="X108" i="11"/>
  <c r="W108" i="11"/>
  <c r="V108" i="11"/>
  <c r="U108" i="11"/>
  <c r="T108" i="11"/>
  <c r="S108" i="11"/>
  <c r="R108" i="11"/>
  <c r="Q108" i="11"/>
  <c r="P108" i="11"/>
  <c r="O108" i="11"/>
  <c r="N108" i="11"/>
  <c r="M108" i="11"/>
  <c r="L108" i="11"/>
  <c r="K108" i="11"/>
  <c r="J108" i="11"/>
  <c r="I108" i="11"/>
  <c r="H108" i="11"/>
  <c r="G108" i="11"/>
  <c r="F108" i="11"/>
  <c r="E108" i="11"/>
  <c r="D108" i="11"/>
  <c r="AD107" i="11"/>
  <c r="AC107" i="11"/>
  <c r="AB107" i="11"/>
  <c r="AA107" i="11"/>
  <c r="Z107" i="11"/>
  <c r="Y107" i="11"/>
  <c r="X107" i="11"/>
  <c r="W107" i="11"/>
  <c r="V107" i="11"/>
  <c r="U107" i="11"/>
  <c r="T107" i="11"/>
  <c r="S107" i="11"/>
  <c r="R107" i="11"/>
  <c r="Q107" i="11"/>
  <c r="P107" i="11"/>
  <c r="O107" i="11"/>
  <c r="N107" i="11"/>
  <c r="M107" i="11"/>
  <c r="L107" i="11"/>
  <c r="K107" i="11"/>
  <c r="J107" i="11"/>
  <c r="I107" i="11"/>
  <c r="H107" i="11"/>
  <c r="G107" i="11"/>
  <c r="F107" i="11"/>
  <c r="E107" i="11"/>
  <c r="D107" i="11"/>
  <c r="AD106" i="11"/>
  <c r="AC106" i="11"/>
  <c r="AB106" i="11"/>
  <c r="AA106" i="11"/>
  <c r="Z106" i="11"/>
  <c r="Y106" i="11"/>
  <c r="X106" i="11"/>
  <c r="W106" i="11"/>
  <c r="V106" i="11"/>
  <c r="U106" i="11"/>
  <c r="T106" i="11"/>
  <c r="S106" i="11"/>
  <c r="R106" i="11"/>
  <c r="Q106" i="11"/>
  <c r="P106" i="11"/>
  <c r="O106" i="11"/>
  <c r="N106" i="11"/>
  <c r="M106" i="11"/>
  <c r="L106" i="11"/>
  <c r="K106" i="11"/>
  <c r="J106" i="11"/>
  <c r="I106" i="11"/>
  <c r="H106" i="11"/>
  <c r="G106" i="11"/>
  <c r="F106" i="11"/>
  <c r="E106" i="11"/>
  <c r="D106" i="11"/>
  <c r="AD105" i="11"/>
  <c r="AC105" i="11"/>
  <c r="AB105" i="11"/>
  <c r="AA105" i="11"/>
  <c r="Z105" i="11"/>
  <c r="Y105" i="11"/>
  <c r="X105" i="11"/>
  <c r="W105" i="11"/>
  <c r="V105" i="11"/>
  <c r="U105" i="11"/>
  <c r="T105" i="11"/>
  <c r="S105" i="11"/>
  <c r="R105" i="11"/>
  <c r="Q105" i="11"/>
  <c r="P105" i="11"/>
  <c r="O105" i="11"/>
  <c r="N105" i="11"/>
  <c r="M105" i="11"/>
  <c r="L105" i="11"/>
  <c r="K105" i="11"/>
  <c r="J105" i="11"/>
  <c r="I105" i="11"/>
  <c r="H105" i="11"/>
  <c r="G105" i="11"/>
  <c r="F105" i="11"/>
  <c r="E105" i="11"/>
  <c r="D105" i="11"/>
  <c r="AD104" i="11"/>
  <c r="AC104" i="11"/>
  <c r="AB104" i="11"/>
  <c r="AA104" i="11"/>
  <c r="Z104" i="11"/>
  <c r="Y104" i="11"/>
  <c r="X104" i="11"/>
  <c r="W104" i="11"/>
  <c r="V104" i="11"/>
  <c r="U104" i="11"/>
  <c r="T104" i="11"/>
  <c r="S104" i="11"/>
  <c r="R104" i="11"/>
  <c r="Q104" i="1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AD103" i="11"/>
  <c r="AC103" i="11"/>
  <c r="AB103" i="11"/>
  <c r="AA103" i="11"/>
  <c r="Z103" i="11"/>
  <c r="Y103" i="11"/>
  <c r="X103" i="11"/>
  <c r="W103" i="11"/>
  <c r="V103" i="11"/>
  <c r="U103" i="11"/>
  <c r="T103" i="11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AD102" i="11"/>
  <c r="AC102" i="11"/>
  <c r="AB102" i="11"/>
  <c r="AA102" i="11"/>
  <c r="Z102" i="11"/>
  <c r="Y102" i="11"/>
  <c r="X102" i="11"/>
  <c r="W102" i="11"/>
  <c r="V102" i="11"/>
  <c r="U102" i="11"/>
  <c r="T102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AD101" i="11"/>
  <c r="AC101" i="11"/>
  <c r="AB101" i="11"/>
  <c r="AA101" i="11"/>
  <c r="Z101" i="11"/>
  <c r="Y101" i="11"/>
  <c r="X101" i="11"/>
  <c r="W101" i="11"/>
  <c r="V101" i="11"/>
  <c r="U101" i="11"/>
  <c r="T101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AD100" i="11"/>
  <c r="AC100" i="11"/>
  <c r="AB100" i="11"/>
  <c r="AA100" i="11"/>
  <c r="Z100" i="11"/>
  <c r="Y100" i="11"/>
  <c r="X100" i="11"/>
  <c r="W100" i="11"/>
  <c r="V100" i="11"/>
  <c r="U100" i="11"/>
  <c r="T100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AD99" i="11"/>
  <c r="AC99" i="11"/>
  <c r="AB99" i="11"/>
  <c r="AA99" i="11"/>
  <c r="Z99" i="11"/>
  <c r="Y99" i="11"/>
  <c r="X99" i="11"/>
  <c r="W99" i="11"/>
  <c r="V99" i="11"/>
  <c r="U99" i="11"/>
  <c r="T99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AD98" i="11"/>
  <c r="AC98" i="11"/>
  <c r="AB98" i="11"/>
  <c r="AA98" i="11"/>
  <c r="Z98" i="11"/>
  <c r="Y98" i="11"/>
  <c r="X98" i="11"/>
  <c r="W98" i="11"/>
  <c r="V98" i="11"/>
  <c r="U98" i="11"/>
  <c r="T98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AD97" i="11"/>
  <c r="AC97" i="11"/>
  <c r="AB97" i="11"/>
  <c r="AA97" i="11"/>
  <c r="Z97" i="11"/>
  <c r="Y97" i="11"/>
  <c r="X97" i="11"/>
  <c r="W97" i="11"/>
  <c r="V97" i="11"/>
  <c r="U97" i="11"/>
  <c r="T97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97" i="11"/>
  <c r="AD96" i="11"/>
  <c r="AC96" i="11"/>
  <c r="AB96" i="11"/>
  <c r="AA96" i="11"/>
  <c r="Z96" i="11"/>
  <c r="Y96" i="11"/>
  <c r="X96" i="11"/>
  <c r="W96" i="11"/>
  <c r="V96" i="11"/>
  <c r="U96" i="11"/>
  <c r="T96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AD95" i="11"/>
  <c r="AC95" i="11"/>
  <c r="AB95" i="11"/>
  <c r="AA95" i="11"/>
  <c r="Z95" i="11"/>
  <c r="Y95" i="11"/>
  <c r="X95" i="11"/>
  <c r="W95" i="11"/>
  <c r="V95" i="11"/>
  <c r="U95" i="11"/>
  <c r="T95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AD93" i="11"/>
  <c r="AC93" i="11"/>
  <c r="AB93" i="11"/>
  <c r="AA93" i="11"/>
  <c r="Z93" i="11"/>
  <c r="Y93" i="11"/>
  <c r="X93" i="11"/>
  <c r="W93" i="11"/>
  <c r="V93" i="11"/>
  <c r="U93" i="11"/>
  <c r="T93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AD92" i="11"/>
  <c r="AC92" i="11"/>
  <c r="AB92" i="11"/>
  <c r="AA92" i="11"/>
  <c r="Z92" i="11"/>
  <c r="Y92" i="11"/>
  <c r="X92" i="11"/>
  <c r="W92" i="11"/>
  <c r="V92" i="11"/>
  <c r="U92" i="11"/>
  <c r="T92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92" i="11"/>
  <c r="AD91" i="11"/>
  <c r="AC91" i="11"/>
  <c r="AB91" i="11"/>
  <c r="AA91" i="11"/>
  <c r="Z91" i="11"/>
  <c r="Y91" i="11"/>
  <c r="X91" i="11"/>
  <c r="W91" i="11"/>
  <c r="V91" i="11"/>
  <c r="U91" i="11"/>
  <c r="T91" i="11"/>
  <c r="S91" i="11"/>
  <c r="R91" i="11"/>
  <c r="Q91" i="1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AD89" i="11"/>
  <c r="AC89" i="11"/>
  <c r="AB89" i="11"/>
  <c r="AA89" i="11"/>
  <c r="Z89" i="11"/>
  <c r="Y89" i="11"/>
  <c r="X89" i="11"/>
  <c r="W89" i="11"/>
  <c r="V89" i="11"/>
  <c r="U89" i="11"/>
  <c r="T89" i="11"/>
  <c r="S89" i="11"/>
  <c r="R89" i="11"/>
  <c r="Q89" i="11"/>
  <c r="P89" i="11"/>
  <c r="O89" i="11"/>
  <c r="N89" i="11"/>
  <c r="M89" i="11"/>
  <c r="L89" i="11"/>
  <c r="K89" i="11"/>
  <c r="J89" i="11"/>
  <c r="I89" i="11"/>
  <c r="H89" i="11"/>
  <c r="G89" i="11"/>
  <c r="F89" i="11"/>
  <c r="E89" i="11"/>
  <c r="D89" i="11"/>
  <c r="AD88" i="11"/>
  <c r="AC88" i="11"/>
  <c r="AB88" i="11"/>
  <c r="AA88" i="11"/>
  <c r="Z88" i="11"/>
  <c r="Y88" i="11"/>
  <c r="X88" i="11"/>
  <c r="W88" i="11"/>
  <c r="V88" i="11"/>
  <c r="U88" i="11"/>
  <c r="T88" i="11"/>
  <c r="S88" i="11"/>
  <c r="R88" i="11"/>
  <c r="Q88" i="11"/>
  <c r="P88" i="11"/>
  <c r="O88" i="11"/>
  <c r="N88" i="11"/>
  <c r="M88" i="11"/>
  <c r="L88" i="11"/>
  <c r="K88" i="11"/>
  <c r="J88" i="11"/>
  <c r="I88" i="11"/>
  <c r="H88" i="11"/>
  <c r="G88" i="11"/>
  <c r="F88" i="11"/>
  <c r="E88" i="11"/>
  <c r="D88" i="11"/>
  <c r="AD87" i="11"/>
  <c r="AC87" i="11"/>
  <c r="AB87" i="11"/>
  <c r="AA87" i="11"/>
  <c r="Z87" i="11"/>
  <c r="Y87" i="11"/>
  <c r="X87" i="11"/>
  <c r="W87" i="11"/>
  <c r="V87" i="11"/>
  <c r="U87" i="11"/>
  <c r="T87" i="11"/>
  <c r="S87" i="11"/>
  <c r="R87" i="11"/>
  <c r="Q87" i="11"/>
  <c r="P87" i="11"/>
  <c r="O87" i="11"/>
  <c r="N87" i="11"/>
  <c r="M87" i="11"/>
  <c r="L87" i="11"/>
  <c r="K87" i="11"/>
  <c r="J87" i="11"/>
  <c r="I87" i="11"/>
  <c r="H87" i="11"/>
  <c r="G87" i="11"/>
  <c r="F87" i="11"/>
  <c r="E87" i="11"/>
  <c r="D87" i="11"/>
  <c r="AD86" i="11"/>
  <c r="AC86" i="11"/>
  <c r="AB86" i="11"/>
  <c r="AA86" i="11"/>
  <c r="Z86" i="11"/>
  <c r="Y86" i="11"/>
  <c r="X86" i="11"/>
  <c r="W86" i="11"/>
  <c r="V86" i="11"/>
  <c r="U86" i="11"/>
  <c r="T86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AD85" i="11"/>
  <c r="AC85" i="11"/>
  <c r="AB85" i="11"/>
  <c r="AA85" i="11"/>
  <c r="Z85" i="11"/>
  <c r="Y85" i="11"/>
  <c r="X85" i="11"/>
  <c r="W85" i="11"/>
  <c r="V85" i="11"/>
  <c r="U85" i="11"/>
  <c r="T85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AD84" i="11"/>
  <c r="AC84" i="11"/>
  <c r="AB84" i="11"/>
  <c r="AA84" i="11"/>
  <c r="Z84" i="11"/>
  <c r="Y84" i="11"/>
  <c r="X84" i="11"/>
  <c r="W84" i="11"/>
  <c r="V84" i="11"/>
  <c r="U84" i="11"/>
  <c r="T84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AD83" i="11"/>
  <c r="AC83" i="11"/>
  <c r="AB83" i="11"/>
  <c r="AA83" i="11"/>
  <c r="Z83" i="11"/>
  <c r="Y83" i="11"/>
  <c r="X83" i="11"/>
  <c r="W83" i="11"/>
  <c r="V83" i="11"/>
  <c r="U83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83" i="11"/>
  <c r="AD82" i="11"/>
  <c r="AC82" i="11"/>
  <c r="AB82" i="11"/>
  <c r="AA82" i="11"/>
  <c r="Z82" i="11"/>
  <c r="Y82" i="11"/>
  <c r="X82" i="11"/>
  <c r="W82" i="11"/>
  <c r="V82" i="11"/>
  <c r="U82" i="11"/>
  <c r="T82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AD81" i="11"/>
  <c r="AC81" i="11"/>
  <c r="AB81" i="11"/>
  <c r="AA81" i="11"/>
  <c r="Z81" i="11"/>
  <c r="Y81" i="11"/>
  <c r="X81" i="11"/>
  <c r="W81" i="11"/>
  <c r="V81" i="11"/>
  <c r="U81" i="11"/>
  <c r="T81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AD80" i="11"/>
  <c r="AC80" i="11"/>
  <c r="AB80" i="11"/>
  <c r="AA80" i="11"/>
  <c r="Z80" i="11"/>
  <c r="Y80" i="11"/>
  <c r="X80" i="11"/>
  <c r="W80" i="11"/>
  <c r="V80" i="11"/>
  <c r="U80" i="11"/>
  <c r="T80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AD79" i="11"/>
  <c r="AC79" i="11"/>
  <c r="AB79" i="11"/>
  <c r="AA79" i="11"/>
  <c r="Z79" i="11"/>
  <c r="Y79" i="11"/>
  <c r="X79" i="11"/>
  <c r="W79" i="11"/>
  <c r="V79" i="11"/>
  <c r="U79" i="11"/>
  <c r="T79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79" i="11"/>
  <c r="AD78" i="11"/>
  <c r="AC78" i="11"/>
  <c r="AB78" i="11"/>
  <c r="AA78" i="11"/>
  <c r="Z78" i="11"/>
  <c r="Y78" i="11"/>
  <c r="X78" i="11"/>
  <c r="W78" i="11"/>
  <c r="V78" i="11"/>
  <c r="U78" i="11"/>
  <c r="T78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AD77" i="11"/>
  <c r="AC77" i="11"/>
  <c r="AB77" i="11"/>
  <c r="AA77" i="11"/>
  <c r="Z77" i="11"/>
  <c r="Y77" i="11"/>
  <c r="X77" i="11"/>
  <c r="W77" i="11"/>
  <c r="V77" i="11"/>
  <c r="U77" i="11"/>
  <c r="T77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AD76" i="11"/>
  <c r="AC76" i="11"/>
  <c r="AB76" i="11"/>
  <c r="AA76" i="11"/>
  <c r="Z76" i="11"/>
  <c r="Y76" i="11"/>
  <c r="X76" i="11"/>
  <c r="W76" i="11"/>
  <c r="V76" i="11"/>
  <c r="U76" i="11"/>
  <c r="T76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65" i="11"/>
  <c r="D65" i="11" s="1"/>
  <c r="C50" i="11" a="1"/>
  <c r="C50" i="11" s="1"/>
  <c r="H49" i="11" a="1"/>
  <c r="H49" i="11" s="1"/>
  <c r="C49" i="11" a="1"/>
  <c r="C49" i="11" s="1"/>
  <c r="H48" i="11" a="1"/>
  <c r="H48" i="11" s="1"/>
  <c r="C48" i="11" a="1"/>
  <c r="C48" i="11" s="1"/>
  <c r="H47" i="11" a="1"/>
  <c r="H47" i="11" s="1"/>
  <c r="G47" i="11" a="1"/>
  <c r="G47" i="11" s="1"/>
  <c r="D47" i="11" a="1"/>
  <c r="D47" i="11" s="1"/>
  <c r="C47" i="11"/>
  <c r="C47" i="11" a="1"/>
  <c r="H46" i="11"/>
  <c r="H46" i="11" a="1"/>
  <c r="G46" i="11" a="1"/>
  <c r="G46" i="11" s="1"/>
  <c r="D46" i="11" a="1"/>
  <c r="D46" i="11" s="1"/>
  <c r="C46" i="11"/>
  <c r="C46" i="11" a="1"/>
  <c r="H45" i="11" a="1"/>
  <c r="H45" i="11" s="1"/>
  <c r="G45" i="11" a="1"/>
  <c r="G45" i="11" s="1"/>
  <c r="D45" i="11" a="1"/>
  <c r="D45" i="11" s="1"/>
  <c r="C45" i="11" a="1"/>
  <c r="C45" i="11" s="1"/>
  <c r="H44" i="11"/>
  <c r="H44" i="11" a="1"/>
  <c r="G44" i="11" a="1"/>
  <c r="G44" i="11" s="1"/>
  <c r="D44" i="11" a="1"/>
  <c r="D44" i="11" s="1"/>
  <c r="C44" i="11"/>
  <c r="C44" i="11" a="1"/>
  <c r="H43" i="11" a="1"/>
  <c r="H43" i="11" s="1"/>
  <c r="G43" i="11" a="1"/>
  <c r="G43" i="11" s="1"/>
  <c r="D43" i="11" a="1"/>
  <c r="D43" i="11" s="1"/>
  <c r="C43" i="11" a="1"/>
  <c r="C43" i="11" s="1"/>
  <c r="H42" i="11" a="1"/>
  <c r="H42" i="11" s="1"/>
  <c r="G42" i="11" a="1"/>
  <c r="G42" i="11" s="1"/>
  <c r="D42" i="11" a="1"/>
  <c r="D42" i="11" s="1"/>
  <c r="C42" i="11"/>
  <c r="C42" i="11" a="1"/>
  <c r="H41" i="11" a="1"/>
  <c r="H41" i="11" s="1"/>
  <c r="G41" i="11" a="1"/>
  <c r="G41" i="11" s="1"/>
  <c r="D41" i="11" a="1"/>
  <c r="D41" i="11" s="1"/>
  <c r="C41" i="11" a="1"/>
  <c r="C41" i="11" s="1"/>
  <c r="H40" i="11"/>
  <c r="H40" i="11" a="1"/>
  <c r="G40" i="11" a="1"/>
  <c r="G40" i="11" s="1"/>
  <c r="D40" i="11" a="1"/>
  <c r="D40" i="11" s="1"/>
  <c r="C40" i="11"/>
  <c r="C40" i="11" a="1"/>
  <c r="H39" i="11" a="1"/>
  <c r="H39" i="11" s="1"/>
  <c r="G39" i="11" a="1"/>
  <c r="G39" i="11" s="1"/>
  <c r="D39" i="11" a="1"/>
  <c r="D39" i="11" s="1"/>
  <c r="C39" i="11" a="1"/>
  <c r="C39" i="11" s="1"/>
  <c r="H38" i="11" a="1"/>
  <c r="H38" i="11" s="1"/>
  <c r="G38" i="11" a="1"/>
  <c r="G38" i="11" s="1"/>
  <c r="D38" i="11" a="1"/>
  <c r="D38" i="11" s="1"/>
  <c r="C38" i="11"/>
  <c r="C38" i="11" a="1"/>
  <c r="H37" i="11" a="1"/>
  <c r="H37" i="11" s="1"/>
  <c r="G37" i="11" a="1"/>
  <c r="G37" i="11" s="1"/>
  <c r="D37" i="11" a="1"/>
  <c r="D37" i="11" s="1"/>
  <c r="C37" i="11"/>
  <c r="C37" i="11" a="1"/>
  <c r="H36" i="11"/>
  <c r="H36" i="11" a="1"/>
  <c r="G36" i="11" a="1"/>
  <c r="G36" i="11" s="1"/>
  <c r="D36" i="11" a="1"/>
  <c r="D36" i="11" s="1"/>
  <c r="C36" i="11"/>
  <c r="C36" i="11" a="1"/>
  <c r="H35" i="11"/>
  <c r="H35" i="11" a="1"/>
  <c r="G35" i="11" a="1"/>
  <c r="G35" i="11" s="1"/>
  <c r="D35" i="11" a="1"/>
  <c r="D35" i="11" s="1"/>
  <c r="C35" i="11" a="1"/>
  <c r="C35" i="11" s="1"/>
  <c r="H34" i="11" a="1"/>
  <c r="H34" i="11" s="1"/>
  <c r="G34" i="11" a="1"/>
  <c r="G34" i="11" s="1"/>
  <c r="D34" i="11" a="1"/>
  <c r="D34" i="11" s="1"/>
  <c r="C34" i="11"/>
  <c r="C34" i="11" a="1"/>
  <c r="H32" i="11" a="1"/>
  <c r="H32" i="11" s="1"/>
  <c r="G32" i="11" a="1"/>
  <c r="G32" i="11" s="1"/>
  <c r="D32" i="11" a="1"/>
  <c r="D32" i="11" s="1"/>
  <c r="C32" i="11"/>
  <c r="C32" i="11" a="1"/>
  <c r="H31" i="11"/>
  <c r="H31" i="11" a="1"/>
  <c r="G31" i="11" a="1"/>
  <c r="G31" i="11" s="1"/>
  <c r="D31" i="11" a="1"/>
  <c r="D31" i="11" s="1"/>
  <c r="C31" i="11"/>
  <c r="C31" i="11" a="1"/>
  <c r="H30" i="11"/>
  <c r="H30" i="11" a="1"/>
  <c r="G30" i="11" a="1"/>
  <c r="G30" i="11" s="1"/>
  <c r="D30" i="11" a="1"/>
  <c r="D30" i="11" s="1"/>
  <c r="C30" i="11" a="1"/>
  <c r="C30" i="11" s="1"/>
  <c r="H28" i="11"/>
  <c r="H28" i="11" a="1"/>
  <c r="G28" i="11" a="1"/>
  <c r="G28" i="11" s="1"/>
  <c r="D28" i="11" a="1"/>
  <c r="D28" i="11" s="1"/>
  <c r="C28" i="11"/>
  <c r="C28" i="11" a="1"/>
  <c r="H27" i="11" a="1"/>
  <c r="H27" i="11" s="1"/>
  <c r="G27" i="11" a="1"/>
  <c r="G27" i="11" s="1"/>
  <c r="D27" i="11" a="1"/>
  <c r="D27" i="11" s="1"/>
  <c r="C27" i="11"/>
  <c r="C27" i="11" a="1"/>
  <c r="H26" i="11"/>
  <c r="H26" i="11" a="1"/>
  <c r="G26" i="11" a="1"/>
  <c r="G26" i="11" s="1"/>
  <c r="D26" i="11" a="1"/>
  <c r="D26" i="11" s="1"/>
  <c r="C26" i="11"/>
  <c r="C26" i="11" a="1"/>
  <c r="H25" i="11"/>
  <c r="H25" i="11" a="1"/>
  <c r="G25" i="11" a="1"/>
  <c r="G25" i="11" s="1"/>
  <c r="D25" i="11" a="1"/>
  <c r="D25" i="11" s="1"/>
  <c r="C25" i="11" a="1"/>
  <c r="C25" i="11" s="1"/>
  <c r="H24" i="11"/>
  <c r="H24" i="11" a="1"/>
  <c r="G24" i="11" a="1"/>
  <c r="G24" i="11" s="1"/>
  <c r="D24" i="11" a="1"/>
  <c r="D24" i="11" s="1"/>
  <c r="C24" i="11"/>
  <c r="C24" i="11" a="1"/>
  <c r="H23" i="11" a="1"/>
  <c r="H23" i="11" s="1"/>
  <c r="G23" i="11" a="1"/>
  <c r="G23" i="11" s="1"/>
  <c r="D23" i="11" a="1"/>
  <c r="D23" i="11" s="1"/>
  <c r="C23" i="11"/>
  <c r="C23" i="11" a="1"/>
  <c r="H22" i="11"/>
  <c r="H22" i="11" a="1"/>
  <c r="G22" i="11" a="1"/>
  <c r="G22" i="11" s="1"/>
  <c r="D22" i="11" a="1"/>
  <c r="D22" i="11" s="1"/>
  <c r="C22" i="11"/>
  <c r="C22" i="11" a="1"/>
  <c r="H21" i="11"/>
  <c r="H21" i="11" a="1"/>
  <c r="G21" i="11" a="1"/>
  <c r="G21" i="11" s="1"/>
  <c r="D21" i="11" a="1"/>
  <c r="D21" i="11" s="1"/>
  <c r="C21" i="11" a="1"/>
  <c r="C21" i="11" s="1"/>
  <c r="H20" i="11" a="1"/>
  <c r="H20" i="11" s="1"/>
  <c r="G20" i="11"/>
  <c r="G20" i="11" a="1"/>
  <c r="D20" i="11"/>
  <c r="D20" i="11" a="1"/>
  <c r="C20" i="11" a="1"/>
  <c r="C20" i="11" s="1"/>
  <c r="H19" i="11" a="1"/>
  <c r="H19" i="11" s="1"/>
  <c r="G19" i="11" a="1"/>
  <c r="G19" i="11" s="1"/>
  <c r="D19" i="11" a="1"/>
  <c r="D19" i="11" s="1"/>
  <c r="C19" i="11" a="1"/>
  <c r="C19" i="11" s="1"/>
  <c r="H18" i="11" a="1"/>
  <c r="H18" i="11" s="1"/>
  <c r="G18" i="11" a="1"/>
  <c r="G18" i="11" s="1"/>
  <c r="D18" i="11" a="1"/>
  <c r="D18" i="11" s="1"/>
  <c r="C18" i="11" a="1"/>
  <c r="C18" i="11" s="1"/>
  <c r="H17" i="11" a="1"/>
  <c r="H17" i="11" s="1"/>
  <c r="G17" i="11" a="1"/>
  <c r="G17" i="11" s="1"/>
  <c r="D17" i="11" a="1"/>
  <c r="D17" i="11" s="1"/>
  <c r="C17" i="11" a="1"/>
  <c r="C17" i="11" s="1"/>
  <c r="H16" i="11" a="1"/>
  <c r="H16" i="11" s="1"/>
  <c r="G16" i="11" a="1"/>
  <c r="G16" i="11" s="1"/>
  <c r="D16" i="11" a="1"/>
  <c r="D16" i="11" s="1"/>
  <c r="C16" i="11" a="1"/>
  <c r="C16" i="11" s="1"/>
  <c r="H15" i="11" a="1"/>
  <c r="H15" i="11" s="1"/>
  <c r="G15" i="11" a="1"/>
  <c r="G15" i="11" s="1"/>
  <c r="D15" i="11" a="1"/>
  <c r="D15" i="11" s="1"/>
  <c r="C15" i="11" a="1"/>
  <c r="C15" i="11" s="1"/>
  <c r="A8" i="11"/>
  <c r="B7" i="11"/>
  <c r="B6" i="11"/>
  <c r="B5" i="11"/>
  <c r="U110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G110" i="10"/>
  <c r="F110" i="10"/>
  <c r="E110" i="10"/>
  <c r="D110" i="10"/>
  <c r="U109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G109" i="10"/>
  <c r="F109" i="10"/>
  <c r="E109" i="10"/>
  <c r="D109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F108" i="10"/>
  <c r="E108" i="10"/>
  <c r="D108" i="10"/>
  <c r="U107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G107" i="10"/>
  <c r="F107" i="10"/>
  <c r="E107" i="10"/>
  <c r="D107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105" i="10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104" i="10"/>
  <c r="D104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D103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U98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U97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87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61" i="10"/>
  <c r="D61" i="10" s="1"/>
  <c r="C45" i="10" a="1"/>
  <c r="C45" i="10" s="1"/>
  <c r="G44" i="10" a="1"/>
  <c r="G44" i="10" s="1"/>
  <c r="D44" i="10" a="1"/>
  <c r="D44" i="10" s="1"/>
  <c r="C44" i="10" a="1"/>
  <c r="C44" i="10" s="1"/>
  <c r="G43" i="10" a="1"/>
  <c r="G43" i="10" s="1"/>
  <c r="D43" i="10" a="1"/>
  <c r="D43" i="10" s="1"/>
  <c r="C43" i="10" a="1"/>
  <c r="C43" i="10" s="1"/>
  <c r="G42" i="10" a="1"/>
  <c r="G42" i="10" s="1"/>
  <c r="D42" i="10" a="1"/>
  <c r="D42" i="10" s="1"/>
  <c r="C42" i="10" a="1"/>
  <c r="C42" i="10" s="1"/>
  <c r="G41" i="10" a="1"/>
  <c r="G41" i="10" s="1"/>
  <c r="D41" i="10" a="1"/>
  <c r="D41" i="10" s="1"/>
  <c r="C41" i="10" a="1"/>
  <c r="C41" i="10" s="1"/>
  <c r="H40" i="10" a="1"/>
  <c r="H40" i="10" s="1"/>
  <c r="G40" i="10" a="1"/>
  <c r="G40" i="10" s="1"/>
  <c r="D40" i="10" a="1"/>
  <c r="D40" i="10" s="1"/>
  <c r="C40" i="10" a="1"/>
  <c r="C40" i="10" s="1"/>
  <c r="H39" i="10" a="1"/>
  <c r="H39" i="10" s="1"/>
  <c r="G39" i="10" a="1"/>
  <c r="G39" i="10" s="1"/>
  <c r="D39" i="10" a="1"/>
  <c r="D39" i="10" s="1"/>
  <c r="C39" i="10" a="1"/>
  <c r="C39" i="10" s="1"/>
  <c r="H38" i="10" a="1"/>
  <c r="H38" i="10" s="1"/>
  <c r="G38" i="10" a="1"/>
  <c r="G38" i="10" s="1"/>
  <c r="D38" i="10" a="1"/>
  <c r="D38" i="10" s="1"/>
  <c r="C38" i="10" a="1"/>
  <c r="C38" i="10" s="1"/>
  <c r="H37" i="10" a="1"/>
  <c r="H37" i="10" s="1"/>
  <c r="G37" i="10" a="1"/>
  <c r="G37" i="10" s="1"/>
  <c r="D37" i="10" a="1"/>
  <c r="D37" i="10" s="1"/>
  <c r="C37" i="10" a="1"/>
  <c r="C37" i="10" s="1"/>
  <c r="H36" i="10" a="1"/>
  <c r="H36" i="10" s="1"/>
  <c r="G36" i="10" a="1"/>
  <c r="G36" i="10" s="1"/>
  <c r="D36" i="10" a="1"/>
  <c r="D36" i="10" s="1"/>
  <c r="C36" i="10" a="1"/>
  <c r="C36" i="10" s="1"/>
  <c r="H35" i="10" a="1"/>
  <c r="H35" i="10" s="1"/>
  <c r="G35" i="10" a="1"/>
  <c r="G35" i="10" s="1"/>
  <c r="D35" i="10" a="1"/>
  <c r="D35" i="10" s="1"/>
  <c r="C35" i="10" a="1"/>
  <c r="C35" i="10" s="1"/>
  <c r="H34" i="10" a="1"/>
  <c r="H34" i="10" s="1"/>
  <c r="G34" i="10" a="1"/>
  <c r="G34" i="10" s="1"/>
  <c r="D34" i="10" a="1"/>
  <c r="D34" i="10" s="1"/>
  <c r="C34" i="10" a="1"/>
  <c r="C34" i="10" s="1"/>
  <c r="H32" i="10" a="1"/>
  <c r="H32" i="10" s="1"/>
  <c r="G32" i="10" a="1"/>
  <c r="G32" i="10" s="1"/>
  <c r="D32" i="10" a="1"/>
  <c r="D32" i="10" s="1"/>
  <c r="C32" i="10" a="1"/>
  <c r="C32" i="10" s="1"/>
  <c r="H31" i="10" a="1"/>
  <c r="H31" i="10" s="1"/>
  <c r="G31" i="10" a="1"/>
  <c r="G31" i="10" s="1"/>
  <c r="D31" i="10" a="1"/>
  <c r="D31" i="10" s="1"/>
  <c r="C31" i="10" a="1"/>
  <c r="C31" i="10" s="1"/>
  <c r="H30" i="10" a="1"/>
  <c r="H30" i="10" s="1"/>
  <c r="G30" i="10" a="1"/>
  <c r="G30" i="10" s="1"/>
  <c r="D30" i="10" a="1"/>
  <c r="D30" i="10" s="1"/>
  <c r="C30" i="10" a="1"/>
  <c r="C30" i="10" s="1"/>
  <c r="H28" i="10" a="1"/>
  <c r="H28" i="10" s="1"/>
  <c r="G28" i="10" a="1"/>
  <c r="G28" i="10" s="1"/>
  <c r="D28" i="10" a="1"/>
  <c r="D28" i="10" s="1"/>
  <c r="C28" i="10" a="1"/>
  <c r="C28" i="10" s="1"/>
  <c r="H27" i="10" a="1"/>
  <c r="H27" i="10" s="1"/>
  <c r="G27" i="10" a="1"/>
  <c r="G27" i="10" s="1"/>
  <c r="D27" i="10" a="1"/>
  <c r="D27" i="10" s="1"/>
  <c r="C27" i="10" a="1"/>
  <c r="C27" i="10" s="1"/>
  <c r="H26" i="10" a="1"/>
  <c r="H26" i="10" s="1"/>
  <c r="G26" i="10" a="1"/>
  <c r="G26" i="10" s="1"/>
  <c r="D26" i="10" a="1"/>
  <c r="D26" i="10" s="1"/>
  <c r="C26" i="10" a="1"/>
  <c r="C26" i="10" s="1"/>
  <c r="H25" i="10" a="1"/>
  <c r="H25" i="10" s="1"/>
  <c r="G25" i="10" a="1"/>
  <c r="G25" i="10" s="1"/>
  <c r="D25" i="10" a="1"/>
  <c r="D25" i="10" s="1"/>
  <c r="C25" i="10" a="1"/>
  <c r="C25" i="10" s="1"/>
  <c r="H24" i="10" a="1"/>
  <c r="H24" i="10" s="1"/>
  <c r="G24" i="10" a="1"/>
  <c r="G24" i="10" s="1"/>
  <c r="D24" i="10" a="1"/>
  <c r="D24" i="10" s="1"/>
  <c r="C24" i="10" a="1"/>
  <c r="C24" i="10" s="1"/>
  <c r="H23" i="10" a="1"/>
  <c r="H23" i="10" s="1"/>
  <c r="G23" i="10" a="1"/>
  <c r="G23" i="10" s="1"/>
  <c r="D23" i="10" a="1"/>
  <c r="D23" i="10" s="1"/>
  <c r="C23" i="10" a="1"/>
  <c r="C23" i="10" s="1"/>
  <c r="H22" i="10" a="1"/>
  <c r="H22" i="10" s="1"/>
  <c r="G22" i="10" a="1"/>
  <c r="G22" i="10" s="1"/>
  <c r="D22" i="10" a="1"/>
  <c r="D22" i="10" s="1"/>
  <c r="C22" i="10" a="1"/>
  <c r="C22" i="10" s="1"/>
  <c r="H21" i="10" a="1"/>
  <c r="H21" i="10" s="1"/>
  <c r="G21" i="10" a="1"/>
  <c r="G21" i="10" s="1"/>
  <c r="D21" i="10" a="1"/>
  <c r="D21" i="10" s="1"/>
  <c r="C21" i="10" a="1"/>
  <c r="C21" i="10" s="1"/>
  <c r="H20" i="10" a="1"/>
  <c r="H20" i="10" s="1"/>
  <c r="G20" i="10" a="1"/>
  <c r="G20" i="10" s="1"/>
  <c r="D20" i="10" a="1"/>
  <c r="D20" i="10" s="1"/>
  <c r="C20" i="10" a="1"/>
  <c r="C20" i="10" s="1"/>
  <c r="H19" i="10" a="1"/>
  <c r="H19" i="10" s="1"/>
  <c r="G19" i="10" a="1"/>
  <c r="G19" i="10" s="1"/>
  <c r="D19" i="10" a="1"/>
  <c r="D19" i="10" s="1"/>
  <c r="C19" i="10" a="1"/>
  <c r="C19" i="10" s="1"/>
  <c r="H18" i="10" a="1"/>
  <c r="H18" i="10" s="1"/>
  <c r="G18" i="10" a="1"/>
  <c r="G18" i="10" s="1"/>
  <c r="D18" i="10" a="1"/>
  <c r="D18" i="10" s="1"/>
  <c r="C18" i="10" a="1"/>
  <c r="C18" i="10" s="1"/>
  <c r="H17" i="10" a="1"/>
  <c r="H17" i="10" s="1"/>
  <c r="G17" i="10" a="1"/>
  <c r="G17" i="10" s="1"/>
  <c r="D17" i="10" a="1"/>
  <c r="D17" i="10" s="1"/>
  <c r="C17" i="10" a="1"/>
  <c r="C17" i="10" s="1"/>
  <c r="H16" i="10" a="1"/>
  <c r="H16" i="10" s="1"/>
  <c r="G16" i="10" a="1"/>
  <c r="G16" i="10" s="1"/>
  <c r="D16" i="10" a="1"/>
  <c r="D16" i="10" s="1"/>
  <c r="C16" i="10" a="1"/>
  <c r="C16" i="10" s="1"/>
  <c r="H15" i="10" a="1"/>
  <c r="H15" i="10" s="1"/>
  <c r="G15" i="10" a="1"/>
  <c r="G15" i="10" s="1"/>
  <c r="D15" i="10" a="1"/>
  <c r="D15" i="10" s="1"/>
  <c r="C15" i="10" a="1"/>
  <c r="C15" i="10" s="1"/>
  <c r="A8" i="10"/>
  <c r="B7" i="10"/>
  <c r="B6" i="10"/>
  <c r="B5" i="10"/>
  <c r="B27" i="9"/>
  <c r="A53" i="11" s="1"/>
  <c r="A53" i="10" l="1"/>
  <c r="E65" i="11"/>
  <c r="D50" i="11" a="1"/>
  <c r="D50" i="11" s="1"/>
  <c r="D49" i="11" a="1"/>
  <c r="D49" i="11" s="1"/>
  <c r="D48" i="11" a="1"/>
  <c r="D48" i="11" s="1"/>
  <c r="H50" i="11" a="1"/>
  <c r="H50" i="11" s="1"/>
  <c r="G48" i="11" a="1"/>
  <c r="G48" i="11" s="1"/>
  <c r="G49" i="11" a="1"/>
  <c r="G49" i="11" s="1"/>
  <c r="G50" i="11" a="1"/>
  <c r="G50" i="11" s="1"/>
  <c r="E61" i="10"/>
  <c r="D50" i="10" a="1"/>
  <c r="D50" i="10" s="1"/>
  <c r="D49" i="10" a="1"/>
  <c r="D49" i="10" s="1"/>
  <c r="D48" i="10" a="1"/>
  <c r="D48" i="10" s="1"/>
  <c r="D47" i="10" a="1"/>
  <c r="D47" i="10" s="1"/>
  <c r="D46" i="10" a="1"/>
  <c r="D46" i="10" s="1"/>
  <c r="D45" i="10" a="1"/>
  <c r="D45" i="10" s="1"/>
  <c r="H50" i="10" a="1"/>
  <c r="H50" i="10" s="1"/>
  <c r="H49" i="10" a="1"/>
  <c r="H49" i="10" s="1"/>
  <c r="H48" i="10" a="1"/>
  <c r="H48" i="10" s="1"/>
  <c r="H47" i="10" a="1"/>
  <c r="H47" i="10" s="1"/>
  <c r="H46" i="10" a="1"/>
  <c r="H46" i="10" s="1"/>
  <c r="H45" i="10" a="1"/>
  <c r="H45" i="10" s="1"/>
  <c r="H44" i="10" a="1"/>
  <c r="H44" i="10" s="1"/>
  <c r="H43" i="10" a="1"/>
  <c r="H43" i="10" s="1"/>
  <c r="H42" i="10" a="1"/>
  <c r="H42" i="10" s="1"/>
  <c r="H41" i="10" a="1"/>
  <c r="H41" i="10" s="1"/>
  <c r="C46" i="10" a="1"/>
  <c r="C46" i="10" s="1"/>
  <c r="C47" i="10" a="1"/>
  <c r="C47" i="10" s="1"/>
  <c r="C48" i="10" a="1"/>
  <c r="C48" i="10" s="1"/>
  <c r="C49" i="10" a="1"/>
  <c r="C49" i="10" s="1"/>
  <c r="C50" i="10" a="1"/>
  <c r="C50" i="10" s="1"/>
  <c r="G45" i="10" a="1"/>
  <c r="G45" i="10" s="1"/>
  <c r="G46" i="10" a="1"/>
  <c r="G46" i="10" s="1"/>
  <c r="G47" i="10" a="1"/>
  <c r="G47" i="10" s="1"/>
  <c r="G48" i="10" a="1"/>
  <c r="G48" i="10" s="1"/>
  <c r="G49" i="10" a="1"/>
  <c r="G49" i="10" s="1"/>
  <c r="G50" i="10" a="1"/>
  <c r="G50" i="10" s="1"/>
  <c r="I50" i="11" l="1" a="1"/>
  <c r="I50" i="11" s="1"/>
  <c r="I49" i="11" a="1"/>
  <c r="I49" i="11" s="1"/>
  <c r="I48" i="11" a="1"/>
  <c r="I48" i="11" s="1"/>
  <c r="I47" i="11" a="1"/>
  <c r="I47" i="11" s="1"/>
  <c r="E45" i="11" a="1"/>
  <c r="E45" i="11" s="1"/>
  <c r="I44" i="11" a="1"/>
  <c r="I44" i="11" s="1"/>
  <c r="E41" i="11" a="1"/>
  <c r="E41" i="11" s="1"/>
  <c r="I40" i="11" a="1"/>
  <c r="I40" i="11" s="1"/>
  <c r="E37" i="11" a="1"/>
  <c r="E37" i="11" s="1"/>
  <c r="I36" i="11" a="1"/>
  <c r="I36" i="11" s="1"/>
  <c r="E32" i="11" a="1"/>
  <c r="E32" i="11" s="1"/>
  <c r="I31" i="11" a="1"/>
  <c r="I31" i="11" s="1"/>
  <c r="E27" i="11" a="1"/>
  <c r="E27" i="11" s="1"/>
  <c r="I26" i="11" a="1"/>
  <c r="I26" i="11" s="1"/>
  <c r="E23" i="11" a="1"/>
  <c r="E23" i="11" s="1"/>
  <c r="I22" i="11" a="1"/>
  <c r="I22" i="11" s="1"/>
  <c r="E49" i="11" a="1"/>
  <c r="E49" i="11" s="1"/>
  <c r="E44" i="11" a="1"/>
  <c r="E44" i="11" s="1"/>
  <c r="I43" i="11" a="1"/>
  <c r="I43" i="11" s="1"/>
  <c r="E40" i="11" a="1"/>
  <c r="E40" i="11" s="1"/>
  <c r="I39" i="11" a="1"/>
  <c r="I39" i="11" s="1"/>
  <c r="E36" i="11" a="1"/>
  <c r="E36" i="11" s="1"/>
  <c r="I35" i="11" a="1"/>
  <c r="I35" i="11" s="1"/>
  <c r="E31" i="11" a="1"/>
  <c r="E31" i="11" s="1"/>
  <c r="I30" i="11" a="1"/>
  <c r="I30" i="11" s="1"/>
  <c r="E26" i="11" a="1"/>
  <c r="E26" i="11" s="1"/>
  <c r="I25" i="11" a="1"/>
  <c r="I25" i="11" s="1"/>
  <c r="E22" i="11" a="1"/>
  <c r="E22" i="11" s="1"/>
  <c r="I21" i="11" a="1"/>
  <c r="I21" i="11" s="1"/>
  <c r="E20" i="11" a="1"/>
  <c r="E20" i="11" s="1"/>
  <c r="E19" i="11" a="1"/>
  <c r="E19" i="11" s="1"/>
  <c r="E18" i="11" a="1"/>
  <c r="E18" i="11" s="1"/>
  <c r="E17" i="11" a="1"/>
  <c r="E17" i="11" s="1"/>
  <c r="E16" i="11" a="1"/>
  <c r="E16" i="11" s="1"/>
  <c r="E15" i="11" a="1"/>
  <c r="E15" i="11" s="1"/>
  <c r="E47" i="11" a="1"/>
  <c r="E47" i="11" s="1"/>
  <c r="I46" i="11" a="1"/>
  <c r="I46" i="11" s="1"/>
  <c r="E43" i="11" a="1"/>
  <c r="E43" i="11" s="1"/>
  <c r="I42" i="11" a="1"/>
  <c r="I42" i="11" s="1"/>
  <c r="E39" i="11" a="1"/>
  <c r="E39" i="11" s="1"/>
  <c r="I38" i="11" a="1"/>
  <c r="I38" i="11" s="1"/>
  <c r="E35" i="11" a="1"/>
  <c r="E35" i="11" s="1"/>
  <c r="I34" i="11" a="1"/>
  <c r="I34" i="11" s="1"/>
  <c r="E30" i="11" a="1"/>
  <c r="E30" i="11" s="1"/>
  <c r="I28" i="11" a="1"/>
  <c r="I28" i="11" s="1"/>
  <c r="E25" i="11" a="1"/>
  <c r="E25" i="11" s="1"/>
  <c r="I24" i="11" a="1"/>
  <c r="I24" i="11" s="1"/>
  <c r="E21" i="11" a="1"/>
  <c r="E21" i="11" s="1"/>
  <c r="E50" i="11" a="1"/>
  <c r="E50" i="11" s="1"/>
  <c r="E48" i="11" a="1"/>
  <c r="E48" i="11" s="1"/>
  <c r="E46" i="11" a="1"/>
  <c r="E46" i="11" s="1"/>
  <c r="I45" i="11" a="1"/>
  <c r="I45" i="11" s="1"/>
  <c r="E42" i="11" a="1"/>
  <c r="E42" i="11" s="1"/>
  <c r="I41" i="11" a="1"/>
  <c r="I41" i="11" s="1"/>
  <c r="E38" i="11" a="1"/>
  <c r="E38" i="11" s="1"/>
  <c r="I37" i="11" a="1"/>
  <c r="I37" i="11" s="1"/>
  <c r="E34" i="11" a="1"/>
  <c r="E34" i="11" s="1"/>
  <c r="I32" i="11" a="1"/>
  <c r="I32" i="11" s="1"/>
  <c r="E28" i="11" a="1"/>
  <c r="E28" i="11" s="1"/>
  <c r="I27" i="11" a="1"/>
  <c r="I27" i="11" s="1"/>
  <c r="E24" i="11" a="1"/>
  <c r="E24" i="11" s="1"/>
  <c r="I23" i="11" a="1"/>
  <c r="I23" i="11" s="1"/>
  <c r="I20" i="11" a="1"/>
  <c r="I20" i="11" s="1"/>
  <c r="I19" i="11" a="1"/>
  <c r="I19" i="11" s="1"/>
  <c r="I18" i="11" a="1"/>
  <c r="I18" i="11" s="1"/>
  <c r="I17" i="11" a="1"/>
  <c r="I17" i="11" s="1"/>
  <c r="I16" i="11" a="1"/>
  <c r="I16" i="11" s="1"/>
  <c r="I15" i="11" a="1"/>
  <c r="I15" i="11" s="1"/>
  <c r="I50" i="10" a="1"/>
  <c r="I50" i="10" s="1"/>
  <c r="I49" i="10" a="1"/>
  <c r="I49" i="10" s="1"/>
  <c r="I48" i="10" a="1"/>
  <c r="I48" i="10" s="1"/>
  <c r="I47" i="10" a="1"/>
  <c r="I47" i="10" s="1"/>
  <c r="I46" i="10" a="1"/>
  <c r="I46" i="10" s="1"/>
  <c r="I45" i="10" a="1"/>
  <c r="I45" i="10" s="1"/>
  <c r="I44" i="10" a="1"/>
  <c r="I44" i="10" s="1"/>
  <c r="E50" i="10" a="1"/>
  <c r="E50" i="10" s="1"/>
  <c r="E49" i="10" a="1"/>
  <c r="E49" i="10" s="1"/>
  <c r="E48" i="10" a="1"/>
  <c r="E48" i="10" s="1"/>
  <c r="E47" i="10" a="1"/>
  <c r="E47" i="10" s="1"/>
  <c r="E46" i="10" a="1"/>
  <c r="E46" i="10" s="1"/>
  <c r="E45" i="10" a="1"/>
  <c r="E45" i="10" s="1"/>
  <c r="E44" i="10" a="1"/>
  <c r="E44" i="10" s="1"/>
  <c r="E43" i="10" a="1"/>
  <c r="E43" i="10" s="1"/>
  <c r="E42" i="10" a="1"/>
  <c r="E42" i="10" s="1"/>
  <c r="I39" i="10" a="1"/>
  <c r="I39" i="10" s="1"/>
  <c r="I37" i="10" a="1"/>
  <c r="I37" i="10" s="1"/>
  <c r="I35" i="10" a="1"/>
  <c r="I35" i="10" s="1"/>
  <c r="I32" i="10" a="1"/>
  <c r="I32" i="10" s="1"/>
  <c r="I30" i="10" a="1"/>
  <c r="I30" i="10" s="1"/>
  <c r="I27" i="10" a="1"/>
  <c r="I27" i="10" s="1"/>
  <c r="I25" i="10" a="1"/>
  <c r="I25" i="10" s="1"/>
  <c r="I23" i="10" a="1"/>
  <c r="I23" i="10" s="1"/>
  <c r="I21" i="10" a="1"/>
  <c r="I21" i="10" s="1"/>
  <c r="E20" i="10" a="1"/>
  <c r="E20" i="10" s="1"/>
  <c r="E19" i="10" a="1"/>
  <c r="E19" i="10" s="1"/>
  <c r="E18" i="10" a="1"/>
  <c r="E18" i="10" s="1"/>
  <c r="E17" i="10" a="1"/>
  <c r="E17" i="10" s="1"/>
  <c r="E16" i="10" a="1"/>
  <c r="E16" i="10" s="1"/>
  <c r="E15" i="10" a="1"/>
  <c r="E15" i="10" s="1"/>
  <c r="I43" i="10" a="1"/>
  <c r="I43" i="10" s="1"/>
  <c r="I42" i="10" a="1"/>
  <c r="I42" i="10" s="1"/>
  <c r="I41" i="10" a="1"/>
  <c r="I41" i="10" s="1"/>
  <c r="E40" i="10" a="1"/>
  <c r="E40" i="10" s="1"/>
  <c r="E38" i="10" a="1"/>
  <c r="E38" i="10" s="1"/>
  <c r="E36" i="10" a="1"/>
  <c r="E36" i="10" s="1"/>
  <c r="E34" i="10" a="1"/>
  <c r="E34" i="10" s="1"/>
  <c r="E31" i="10" a="1"/>
  <c r="E31" i="10" s="1"/>
  <c r="E28" i="10" a="1"/>
  <c r="E28" i="10" s="1"/>
  <c r="E26" i="10" a="1"/>
  <c r="E26" i="10" s="1"/>
  <c r="E24" i="10" a="1"/>
  <c r="E24" i="10" s="1"/>
  <c r="E22" i="10" a="1"/>
  <c r="E22" i="10" s="1"/>
  <c r="I40" i="10" a="1"/>
  <c r="I40" i="10" s="1"/>
  <c r="I38" i="10" a="1"/>
  <c r="I38" i="10" s="1"/>
  <c r="I36" i="10" a="1"/>
  <c r="I36" i="10" s="1"/>
  <c r="I34" i="10" a="1"/>
  <c r="I34" i="10" s="1"/>
  <c r="I31" i="10" a="1"/>
  <c r="I31" i="10" s="1"/>
  <c r="I28" i="10" a="1"/>
  <c r="I28" i="10" s="1"/>
  <c r="I26" i="10" a="1"/>
  <c r="I26" i="10" s="1"/>
  <c r="I24" i="10" a="1"/>
  <c r="I24" i="10" s="1"/>
  <c r="I22" i="10" a="1"/>
  <c r="I22" i="10" s="1"/>
  <c r="I19" i="10" a="1"/>
  <c r="I19" i="10" s="1"/>
  <c r="I18" i="10" a="1"/>
  <c r="I18" i="10" s="1"/>
  <c r="I17" i="10" a="1"/>
  <c r="I17" i="10" s="1"/>
  <c r="I16" i="10" a="1"/>
  <c r="I16" i="10" s="1"/>
  <c r="I15" i="10" a="1"/>
  <c r="I15" i="10" s="1"/>
  <c r="E41" i="10" a="1"/>
  <c r="E41" i="10" s="1"/>
  <c r="E39" i="10" a="1"/>
  <c r="E39" i="10" s="1"/>
  <c r="E37" i="10" a="1"/>
  <c r="E37" i="10" s="1"/>
  <c r="E35" i="10" a="1"/>
  <c r="E35" i="10" s="1"/>
  <c r="E32" i="10" a="1"/>
  <c r="E32" i="10" s="1"/>
  <c r="E30" i="10" a="1"/>
  <c r="E30" i="10" s="1"/>
  <c r="E27" i="10" a="1"/>
  <c r="E27" i="10" s="1"/>
  <c r="E25" i="10" a="1"/>
  <c r="E25" i="10" s="1"/>
  <c r="E23" i="10" a="1"/>
  <c r="E23" i="10" s="1"/>
  <c r="E21" i="10" a="1"/>
  <c r="E21" i="10" s="1"/>
  <c r="I20" i="10" a="1"/>
  <c r="I20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H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L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1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4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4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5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5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3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3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3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3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3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7" authorId="0" shapeId="0" xr:uid="{00000000-0006-0000-03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3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3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3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3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7" authorId="0" shapeId="0" xr:uid="{00000000-0006-0000-03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3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3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3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3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3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300-0000E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3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3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3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3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3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3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3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3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3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8" authorId="0" shapeId="0" xr:uid="{00000000-0006-0000-03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3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3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3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3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3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3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8" authorId="0" shapeId="0" xr:uid="{00000000-0006-0000-03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3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3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3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3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3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3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3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3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3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3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3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3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3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3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3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3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8" authorId="0" shapeId="0" xr:uid="{00000000-0006-0000-03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3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3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3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3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V11" authorId="0" shapeId="0" xr:uid="{00000000-0006-0000-04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4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4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4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4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4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4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2" authorId="0" shapeId="0" xr:uid="{00000000-0006-0000-04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4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4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4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4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4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4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4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4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4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4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4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4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4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4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4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4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4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4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4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4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4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4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4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4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4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4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4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4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4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4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4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4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4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4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4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4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4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4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4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4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4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4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4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4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4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4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4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4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5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5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5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5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5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5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5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5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5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5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5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5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5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5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5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5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5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5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5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5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5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5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5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5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5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5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5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5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5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5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5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5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5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5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5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5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5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5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5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5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5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5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2" authorId="0" shapeId="0" xr:uid="{00000000-0006-0000-05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5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5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5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5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5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5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5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5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5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5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5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5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5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5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5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5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5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5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5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5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5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5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5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5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5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5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5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5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5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5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5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5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5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5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5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4" authorId="0" shapeId="0" xr:uid="{00000000-0006-0000-05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5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5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5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5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5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5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5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5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5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5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5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5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5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5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5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5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5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5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5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5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5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5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5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5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5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5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5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5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5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5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5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5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5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5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5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5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5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5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5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5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5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5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5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5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5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5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5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5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5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5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5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5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5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5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5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5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5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5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8" authorId="0" shapeId="0" xr:uid="{00000000-0006-0000-05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5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5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5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5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5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5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5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5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5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5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5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5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5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5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5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5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5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5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6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6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6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6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6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6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6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6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6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6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6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6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6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6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6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6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6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6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6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6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6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6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6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6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6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6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6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6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6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6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6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6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6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2" authorId="0" shapeId="0" xr:uid="{00000000-0006-0000-06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6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6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6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6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6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6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6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6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2" authorId="0" shapeId="0" xr:uid="{00000000-0006-0000-06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6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6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6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6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6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6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6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6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6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6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6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6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6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6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6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6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6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6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6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6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6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6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6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6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6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6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6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6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6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6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6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6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6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6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6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6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6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6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6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6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6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6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6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6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6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6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6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6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6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6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6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6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6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6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6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6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6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4" authorId="0" shapeId="0" xr:uid="{00000000-0006-0000-06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6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6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6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6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6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6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6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6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6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6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6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6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6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6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6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6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6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6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6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6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6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6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6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6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6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6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6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5" authorId="0" shapeId="0" xr:uid="{00000000-0006-0000-06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6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6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6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6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6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6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6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6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6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6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6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6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5" authorId="0" shapeId="0" xr:uid="{00000000-0006-0000-06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6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6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5" authorId="0" shapeId="0" xr:uid="{00000000-0006-0000-06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6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6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6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6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6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6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6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6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6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5" authorId="0" shapeId="0" xr:uid="{00000000-0006-0000-06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6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6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6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6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6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6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6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6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6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6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6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6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6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6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6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6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6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6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6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6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6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6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6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6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6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6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6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6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6" authorId="0" shapeId="0" xr:uid="{00000000-0006-0000-06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6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6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6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6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6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6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6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6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6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6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6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6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6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6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6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6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6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6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6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6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6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6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6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6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6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6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6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6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6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6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6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6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6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6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6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6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6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6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6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6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6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6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6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6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6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6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6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6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6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6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6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600-0000F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6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6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6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6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6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6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600-0000F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8" authorId="0" shapeId="0" xr:uid="{00000000-0006-0000-06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8" authorId="0" shapeId="0" xr:uid="{00000000-0006-0000-06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6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6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6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6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8" authorId="0" shapeId="0" xr:uid="{00000000-0006-0000-06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6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6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6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6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6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6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8" authorId="0" shapeId="0" xr:uid="{00000000-0006-0000-06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6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6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6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6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6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6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6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6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6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6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6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6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6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6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6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6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6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<sst xmlns="http://schemas.openxmlformats.org/spreadsheetml/2006/main" count="19235" uniqueCount="2951">
  <si>
    <t>Employed total ;  Persons ;</t>
  </si>
  <si>
    <t>Employed total ;  &gt; Males ;</t>
  </si>
  <si>
    <t>Employed total ;  &gt; Females ;</t>
  </si>
  <si>
    <t>&gt; Less than 1 year in main job ;  Persons ;</t>
  </si>
  <si>
    <t>&gt; Less than 1 year in main job ;  &gt; Males ;</t>
  </si>
  <si>
    <t>&gt; Less than 1 year in main job ;  &gt; Females ;</t>
  </si>
  <si>
    <t>&gt;&gt; Less than 3 months in main job ;  Persons ;</t>
  </si>
  <si>
    <t>&gt;&gt; Less than 3 months in main job ;  &gt; Males ;</t>
  </si>
  <si>
    <t>&gt;&gt; Less than 3 months in main job ;  &gt; Females ;</t>
  </si>
  <si>
    <t>&gt;&gt; 3-5 months in main job ;  Persons ;</t>
  </si>
  <si>
    <t>&gt;&gt; 3-5 months in main job ;  &gt; Males ;</t>
  </si>
  <si>
    <t>&gt;&gt; 3-5 months in main job ;  &gt; Females ;</t>
  </si>
  <si>
    <t>&gt;&gt; 6-11 months in main job ;  Persons ;</t>
  </si>
  <si>
    <t>&gt;&gt; 6-11 months in main job ;  &gt; Males ;</t>
  </si>
  <si>
    <t>&gt;&gt; 6-11 months in main job ;  &gt; Females ;</t>
  </si>
  <si>
    <t>&gt; 1 year or more in main job ;  Persons ;</t>
  </si>
  <si>
    <t>&gt; 1 year or more in main job ;  &gt; Males ;</t>
  </si>
  <si>
    <t>&gt; 1 year or more in main job ;  &gt; Females ;</t>
  </si>
  <si>
    <t>&gt;&gt; 1-4 years in main job ;  Persons ;</t>
  </si>
  <si>
    <t>&gt;&gt; 1-4 years in main job ;  &gt; Males ;</t>
  </si>
  <si>
    <t>&gt;&gt; 1-4 years in main job ;  &gt; Females ;</t>
  </si>
  <si>
    <t>&gt;&gt;&gt; 1 year in main job ;  Persons ;</t>
  </si>
  <si>
    <t>&gt;&gt;&gt; 1 year in main job ;  &gt; Males ;</t>
  </si>
  <si>
    <t>&gt;&gt;&gt; 1 year in main job ;  &gt; Females ;</t>
  </si>
  <si>
    <t>&gt;&gt;&gt; 2 years in main job ;  Persons ;</t>
  </si>
  <si>
    <t>&gt;&gt;&gt; 2 years in main job ;  &gt; Males ;</t>
  </si>
  <si>
    <t>&gt;&gt;&gt; 2 years in main job ;  &gt; Females ;</t>
  </si>
  <si>
    <t>&gt;&gt;&gt; 3-4 years in main job ;  Persons ;</t>
  </si>
  <si>
    <t>&gt;&gt;&gt; 3-4 years in main job ;  &gt; Males ;</t>
  </si>
  <si>
    <t>&gt;&gt;&gt; 3-4 years in main job ;  &gt; Females ;</t>
  </si>
  <si>
    <t>&gt;&gt; 5 years or more in main job ;  Persons ;</t>
  </si>
  <si>
    <t>&gt;&gt; 5 years or more in main job ;  &gt; Males ;</t>
  </si>
  <si>
    <t>&gt;&gt; 5 years or more in main job ;  &gt; Females ;</t>
  </si>
  <si>
    <t>&gt;&gt;&gt; 5-9 years in main job ;  Persons ;</t>
  </si>
  <si>
    <t>&gt;&gt;&gt; 5-9 years in main job ;  &gt; Males ;</t>
  </si>
  <si>
    <t>&gt;&gt;&gt; 5-9 years in main job ;  &gt; Females ;</t>
  </si>
  <si>
    <t>&gt;&gt;&gt; 10 years or more in main job ;  Persons ;</t>
  </si>
  <si>
    <t>&gt;&gt;&gt; 10 years or more in main job ;  &gt; Males ;</t>
  </si>
  <si>
    <t>&gt;&gt;&gt; 10 years or more in main job ;  &gt; Females ;</t>
  </si>
  <si>
    <t>&gt;&gt;&gt;&gt; 10-19 years in main job ;  Persons ;</t>
  </si>
  <si>
    <t>&gt;&gt;&gt;&gt; 10-19 years in main job ;  &gt; Males ;</t>
  </si>
  <si>
    <t>&gt;&gt;&gt;&gt; 10-19 years in main job ;  &gt; Females ;</t>
  </si>
  <si>
    <t>&gt;&gt;&gt;&gt; 20 years or more in main job ;  Persons ;</t>
  </si>
  <si>
    <t>&gt;&gt;&gt;&gt; 20 years or more in main job ;  &gt; Males ;</t>
  </si>
  <si>
    <t>&gt;&gt;&gt;&gt; 20 years or more in main job ;  &gt; Females ;</t>
  </si>
  <si>
    <t>&gt; Changed jobs in last 12 months ;  Persons ;</t>
  </si>
  <si>
    <t>&gt; Changed jobs in last 12 months ;  &gt; Males ;</t>
  </si>
  <si>
    <t>&gt; Changed jobs in last 12 months ;  &gt; Females ;</t>
  </si>
  <si>
    <t>&gt; Did not change jobs in last 12 months ;  Persons ;</t>
  </si>
  <si>
    <t>&gt; Did not change jobs in last 12 months ;  &gt; Males ;</t>
  </si>
  <si>
    <t>&gt; Did not change jobs in last 12 months ;  &gt; Females ;</t>
  </si>
  <si>
    <t>Civilian Population aged 15 and over ;  Persons ;</t>
  </si>
  <si>
    <t>Civilian Population aged 15 and over ;  &gt; Males ;</t>
  </si>
  <si>
    <t>Civilian Population aged 15 and over ;  &gt; Females ;</t>
  </si>
  <si>
    <t>Left, lost or worked multiple jobs last year ;  Persons ;</t>
  </si>
  <si>
    <t>Left, lost or worked multiple jobs last year ;  &gt; Males ;</t>
  </si>
  <si>
    <t>Left, lost or worked multiple jobs last year ;  &gt; Females ;</t>
  </si>
  <si>
    <t>&gt; Employed and had more than one job last year ;  Persons ;</t>
  </si>
  <si>
    <t>&gt; Employed and had more than one job last year ;  &gt; Males ;</t>
  </si>
  <si>
    <t>&gt; Employed and had more than one job last year ;  &gt; Females ;</t>
  </si>
  <si>
    <t>&gt;&gt; Single job holder and had more than one job last year ;  Persons ;</t>
  </si>
  <si>
    <t>&gt;&gt; Single job holder and had more than one job last year ;  &gt; Males ;</t>
  </si>
  <si>
    <t>&gt;&gt; Single job holder and had more than one job last year ;  &gt; Females ;</t>
  </si>
  <si>
    <t>&gt;&gt; Multiple job holder and had more than one job last year ;  Persons ;</t>
  </si>
  <si>
    <t>&gt;&gt; Multiple job holder and had more than one job last year ;  &gt; Males ;</t>
  </si>
  <si>
    <t>&gt;&gt; Multiple job holder and had more than one job last year ;  &gt; Females ;</t>
  </si>
  <si>
    <t>&gt;&gt; Underemployed and had more than one job last year ;  Persons ;</t>
  </si>
  <si>
    <t>&gt;&gt; Underemployed and had more than one job last year ;  &gt; Males ;</t>
  </si>
  <si>
    <t>&gt;&gt; Underemployed and had more than one job last year ;  &gt; Females ;</t>
  </si>
  <si>
    <t>&gt; Unemployed and had a job last year ;  Persons ;</t>
  </si>
  <si>
    <t>&gt; Unemployed and had a job last year ;  &gt; Males ;</t>
  </si>
  <si>
    <t>&gt; Unemployed and had a job last year ;  &gt; Females ;</t>
  </si>
  <si>
    <t>&gt; Not in the labour force and had a job last year ;  Persons ;</t>
  </si>
  <si>
    <t>&gt; Not in the labour force and had a job last year ;  &gt; Males ;</t>
  </si>
  <si>
    <t>&gt; Not in the labour force and had a job last year ;  &gt; Females ;</t>
  </si>
  <si>
    <t>Left a job last year ;  Persons ;</t>
  </si>
  <si>
    <t>Left a job last year ;  &gt; Males ;</t>
  </si>
  <si>
    <t>Left a job last year ;  &gt; Females ;</t>
  </si>
  <si>
    <t>&gt; Employed in a new job since left last job ;  Persons ;</t>
  </si>
  <si>
    <t>&gt; Employed in a new job since left last job ;  &gt; Males ;</t>
  </si>
  <si>
    <t>&gt; Employed in a new job since left last job ;  &gt; Females ;</t>
  </si>
  <si>
    <t>&gt;&gt; Underemployed in a new job since left last job ;  Persons ;</t>
  </si>
  <si>
    <t>&gt;&gt; Underemployed in a new job since left last job ;  &gt; Males ;</t>
  </si>
  <si>
    <t>&gt;&gt; Underemployed in a new job since left last job ;  &gt; Females ;</t>
  </si>
  <si>
    <t>&gt; Not employed since left last job ;  Persons ;</t>
  </si>
  <si>
    <t>&gt; Not employed since left last job ;  &gt; Males ;</t>
  </si>
  <si>
    <t>&gt; Not employed since left last job ;  &gt; Females ;</t>
  </si>
  <si>
    <t>Lost a job last year ;  Persons ;</t>
  </si>
  <si>
    <t>Lost a job last year ;  &gt; Males ;</t>
  </si>
  <si>
    <t>Lost a job last year ;  &gt; Females ;</t>
  </si>
  <si>
    <t>&gt; Retrenched last year ;  Persons ;</t>
  </si>
  <si>
    <t>&gt; Retrenched last year ;  &gt; Males ;</t>
  </si>
  <si>
    <t>&gt; Retrenched last year ;  &gt; Females ;</t>
  </si>
  <si>
    <t>&gt; Employed in a new job since lost last job ;  Persons ;</t>
  </si>
  <si>
    <t>&gt; Employed in a new job since lost last job ;  &gt; Males ;</t>
  </si>
  <si>
    <t>&gt; Employed in a new job since lost last job ;  &gt; Females ;</t>
  </si>
  <si>
    <t>&gt;&gt; Underemployed in a new job since lost last job ;  Persons ;</t>
  </si>
  <si>
    <t>&gt;&gt; Underemployed in a new job since lost last job ;  &gt; Males ;</t>
  </si>
  <si>
    <t>&gt;&gt; Underemployed in a new job since lost last job ;  &gt; Females ;</t>
  </si>
  <si>
    <t>&gt; Not employed since lost last job ;  Persons ;</t>
  </si>
  <si>
    <t>&gt; Not employed since lost last job ;  &gt; Males ;</t>
  </si>
  <si>
    <t>&gt; Not employed since lost last job ;  &gt; Females ;</t>
  </si>
  <si>
    <t>15-64 years ;  Employed total ;  Persons ;</t>
  </si>
  <si>
    <t>15-64 years ;  Employed total ;  &gt; Males ;</t>
  </si>
  <si>
    <t>15-64 years ;  Employed total ;  &gt; Females ;</t>
  </si>
  <si>
    <t>15-64 years ;  &gt; Less than 1 year in main job ;  Persons ;</t>
  </si>
  <si>
    <t>15-64 years ;  &gt; Less than 1 year in main job ;  &gt; Males ;</t>
  </si>
  <si>
    <t>15-64 years ;  &gt; Less than 1 year in main job ;  &gt; Females ;</t>
  </si>
  <si>
    <t>15-64 years ;  &gt;&gt; Less than 3 months in main job ;  Persons ;</t>
  </si>
  <si>
    <t>15-64 years ;  &gt;&gt; Less than 3 months in main job ;  &gt; Males ;</t>
  </si>
  <si>
    <t>15-64 years ;  &gt;&gt; Less than 3 months in main job ;  &gt; Females ;</t>
  </si>
  <si>
    <t>15-64 years ;  &gt;&gt; 3-5 months in main job ;  Persons ;</t>
  </si>
  <si>
    <t>15-64 years ;  &gt;&gt; 3-5 months in main job ;  &gt; Males ;</t>
  </si>
  <si>
    <t>15-64 years ;  &gt;&gt; 3-5 months in main job ;  &gt; Females ;</t>
  </si>
  <si>
    <t>15-64 years ;  &gt;&gt; 6-11 months in main job ;  Persons ;</t>
  </si>
  <si>
    <t>15-64 years ;  &gt;&gt; 6-11 months in main job ;  &gt; Males ;</t>
  </si>
  <si>
    <t>15-64 years ;  &gt;&gt; 6-11 months in main job ;  &gt; Females ;</t>
  </si>
  <si>
    <t>15-64 years ;  &gt; 1 year or more in main job ;  Persons ;</t>
  </si>
  <si>
    <t>15-64 years ;  &gt; 1 year or more in main job ;  &gt; Males ;</t>
  </si>
  <si>
    <t>15-64 years ;  &gt; 1 year or more in main job ;  &gt; Females ;</t>
  </si>
  <si>
    <t>15-64 years ;  &gt;&gt; 1-4 years in main job ;  Persons ;</t>
  </si>
  <si>
    <t>15-64 years ;  &gt;&gt; 1-4 years in main job ;  &gt; Males ;</t>
  </si>
  <si>
    <t>15-64 years ;  &gt;&gt; 1-4 years in main job ;  &gt; Females ;</t>
  </si>
  <si>
    <t>15-64 years ;  &gt;&gt;&gt; 1 year in main job ;  Persons ;</t>
  </si>
  <si>
    <t>15-64 years ;  &gt;&gt;&gt; 1 year in main job ;  &gt; Males ;</t>
  </si>
  <si>
    <t>15-64 years ;  &gt;&gt;&gt; 1 year in main job ;  &gt; Females ;</t>
  </si>
  <si>
    <t>15-64 years ;  &gt;&gt;&gt; 2 years in main job ;  Persons ;</t>
  </si>
  <si>
    <t>15-64 years ;  &gt;&gt;&gt; 2 years in main job ;  &gt; Males ;</t>
  </si>
  <si>
    <t>15-64 years ;  &gt;&gt;&gt; 2 years in main job ;  &gt; Females ;</t>
  </si>
  <si>
    <t>15-64 years ;  &gt;&gt;&gt; 3-4 years in main job ;  Persons ;</t>
  </si>
  <si>
    <t>15-64 years ;  &gt;&gt;&gt; 3-4 years in main job ;  &gt; Males ;</t>
  </si>
  <si>
    <t>15-64 years ;  &gt;&gt;&gt; 3-4 years in main job ;  &gt; Females ;</t>
  </si>
  <si>
    <t>15-64 years ;  &gt;&gt; 5 years or more in main job ;  Persons ;</t>
  </si>
  <si>
    <t>15-64 years ;  &gt;&gt; 5 years or more in main job ;  &gt; Males ;</t>
  </si>
  <si>
    <t>15-64 years ;  &gt;&gt; 5 years or more in main job ;  &gt; Females ;</t>
  </si>
  <si>
    <t>15-64 years ;  &gt;&gt;&gt; 5-9 years in main job ;  Persons ;</t>
  </si>
  <si>
    <t>15-64 years ;  &gt;&gt;&gt; 5-9 years in main job ;  &gt; Males ;</t>
  </si>
  <si>
    <t>15-64 years ;  &gt;&gt;&gt; 5-9 years in main job ;  &gt; Females ;</t>
  </si>
  <si>
    <t>15-64 years ;  &gt;&gt;&gt; 10 years or more in main job ;  Persons ;</t>
  </si>
  <si>
    <t>15-64 years ;  &gt;&gt;&gt; 10 years or more in main job ;  &gt; Males ;</t>
  </si>
  <si>
    <t>15-64 years ;  &gt;&gt;&gt; 10 years or more in main job ;  &gt; Females ;</t>
  </si>
  <si>
    <t>15-64 years ;  &gt;&gt;&gt;&gt; 10-19 years in main job ;  Persons ;</t>
  </si>
  <si>
    <t>15-64 years ;  &gt;&gt;&gt;&gt; 10-19 years in main job ;  &gt; Males ;</t>
  </si>
  <si>
    <t>15-64 years ;  &gt;&gt;&gt;&gt; 10-19 years in main job ;  &gt; Females ;</t>
  </si>
  <si>
    <t>15-64 years ;  &gt;&gt;&gt;&gt; 20 years or more in main job ;  Persons ;</t>
  </si>
  <si>
    <t>15-64 years ;  &gt;&gt;&gt;&gt; 20 years or more in main job ;  &gt; Males ;</t>
  </si>
  <si>
    <t>15-64 years ;  &gt;&gt;&gt;&gt; 20 years or more in main job ;  &gt; Females ;</t>
  </si>
  <si>
    <t>15-64 years ;  &gt; Changed jobs in last 12 months ;  Persons ;</t>
  </si>
  <si>
    <t>15-64 years ;  &gt; Changed jobs in last 12 months ;  &gt; Males ;</t>
  </si>
  <si>
    <t>15-64 years ;  &gt; Changed jobs in last 12 months ;  &gt; Females ;</t>
  </si>
  <si>
    <t>15-64 years ;  &gt; Did not change jobs in last 12 months ;  Persons ;</t>
  </si>
  <si>
    <t>15-64 years ;  &gt; Did not change jobs in last 12 months ;  &gt; Males ;</t>
  </si>
  <si>
    <t>15-64 years ;  &gt; Did not change jobs in last 12 months ;  &gt; Females ;</t>
  </si>
  <si>
    <t>15-64 years ;  Civilian Population aged 15 and over ;  Persons ;</t>
  </si>
  <si>
    <t>15-64 years ;  Civilian Population aged 15 and over ;  &gt; Males ;</t>
  </si>
  <si>
    <t>15-64 years ;  Civilian Population aged 15 and over ;  &gt; Females ;</t>
  </si>
  <si>
    <t>15-64 years ;  Left, lost or worked multiple jobs last year ;  Persons ;</t>
  </si>
  <si>
    <t>15-64 years ;  Left, lost or worked multiple jobs last year ;  &gt; Males ;</t>
  </si>
  <si>
    <t>15-64 years ;  Left, lost or worked multiple jobs last year ;  &gt; Females ;</t>
  </si>
  <si>
    <t>15-64 years ;  &gt; Employed and had more than one job last year ;  Persons ;</t>
  </si>
  <si>
    <t>15-64 years ;  &gt; Employed and had more than one job last year ;  &gt; Males ;</t>
  </si>
  <si>
    <t>15-64 years ;  &gt; Employed and had more than one job last year ;  &gt; Females ;</t>
  </si>
  <si>
    <t>15-64 years ;  &gt;&gt; Single job holder and had more than one job last year ;  Persons ;</t>
  </si>
  <si>
    <t>15-64 years ;  &gt;&gt; Single job holder and had more than one job last year ;  &gt; Males ;</t>
  </si>
  <si>
    <t>15-64 years ;  &gt;&gt; Single job holder and had more than one job last year ;  &gt; Females ;</t>
  </si>
  <si>
    <t>15-64 years ;  &gt;&gt; Multiple job holder and had more than one job last year ;  Persons ;</t>
  </si>
  <si>
    <t>15-64 years ;  &gt;&gt; Multiple job holder and had more than one job last year ;  &gt; Males ;</t>
  </si>
  <si>
    <t>15-64 years ;  &gt;&gt; Multiple job holder and had more than one job last year ;  &gt; Females ;</t>
  </si>
  <si>
    <t>15-64 years ;  &gt;&gt; Underemployed and had more than one job last year ;  Persons ;</t>
  </si>
  <si>
    <t>15-64 years ;  &gt;&gt; Underemployed and had more than one job last year ;  &gt; Males ;</t>
  </si>
  <si>
    <t>15-64 years ;  &gt;&gt; Underemployed and had more than one job last year ;  &gt; Females ;</t>
  </si>
  <si>
    <t>15-64 years ;  &gt; Unemployed and had a job last year ;  Persons ;</t>
  </si>
  <si>
    <t>15-64 years ;  &gt; Unemployed and had a job last year ;  &gt; Males ;</t>
  </si>
  <si>
    <t>15-64 years ;  &gt; Unemployed and had a job last year ;  &gt; Females ;</t>
  </si>
  <si>
    <t>15-64 years ;  &gt; Not in the labour force and had a job last year ;  Persons ;</t>
  </si>
  <si>
    <t>15-64 years ;  &gt; Not in the labour force and had a job last year ;  &gt; Males ;</t>
  </si>
  <si>
    <t>15-64 years ;  &gt; Not in the labour force and had a job last year ;  &gt; Females ;</t>
  </si>
  <si>
    <t>15-64 years ;  Left a job last year ;  Persons ;</t>
  </si>
  <si>
    <t>15-64 years ;  Left a job last year ;  &gt; Males ;</t>
  </si>
  <si>
    <t>15-64 years ;  Left a job last year ;  &gt; Females ;</t>
  </si>
  <si>
    <t>15-64 years ;  &gt; Employed in a new job since left last job ;  Persons ;</t>
  </si>
  <si>
    <t>15-64 years ;  &gt; Employed in a new job since left last job ;  &gt; Males ;</t>
  </si>
  <si>
    <t>15-64 years ;  &gt; Employed in a new job since left last job ;  &gt; Females ;</t>
  </si>
  <si>
    <t>15-64 years ;  &gt;&gt; Underemployed in a new job since left last job ;  Persons ;</t>
  </si>
  <si>
    <t>15-64 years ;  &gt;&gt; Underemployed in a new job since left last job ;  &gt; Males ;</t>
  </si>
  <si>
    <t>15-64 years ;  &gt;&gt; Underemployed in a new job since left last job ;  &gt; Females ;</t>
  </si>
  <si>
    <t>15-64 years ;  &gt; Not employed since left last job ;  Persons ;</t>
  </si>
  <si>
    <t>15-64 years ;  &gt; Not employed since left last job ;  &gt; Males ;</t>
  </si>
  <si>
    <t>15-64 years ;  &gt; Not employed since left last job ;  &gt; Females ;</t>
  </si>
  <si>
    <t>15-64 years ;  Lost a job last year ;  Persons ;</t>
  </si>
  <si>
    <t>15-64 years ;  Lost a job last year ;  &gt; Males ;</t>
  </si>
  <si>
    <t>15-64 years ;  Lost a job last year ;  &gt; Females ;</t>
  </si>
  <si>
    <t>15-64 years ;  &gt; Retrenched last year ;  Persons ;</t>
  </si>
  <si>
    <t>15-64 years ;  &gt; Retrenched last year ;  &gt; Males ;</t>
  </si>
  <si>
    <t>15-64 years ;  &gt; Retrenched last year ;  &gt; Females ;</t>
  </si>
  <si>
    <t>15-64 years ;  &gt; Employed in a new job since lost last job ;  Persons ;</t>
  </si>
  <si>
    <t>15-64 years ;  &gt; Employed in a new job since lost last job ;  &gt; Males ;</t>
  </si>
  <si>
    <t>15-64 years ;  &gt; Employed in a new job since lost last job ;  &gt; Females ;</t>
  </si>
  <si>
    <t>15-64 years ;  &gt;&gt; Underemployed in a new job since lost last job ;  Persons ;</t>
  </si>
  <si>
    <t>15-64 years ;  &gt;&gt; Underemployed in a new job since lost last job ;  &gt; Males ;</t>
  </si>
  <si>
    <t>15-64 years ;  &gt;&gt; Underemployed in a new job since lost last job ;  &gt; Females ;</t>
  </si>
  <si>
    <t>15-64 years ;  &gt; Not employed since lost last job ;  Persons ;</t>
  </si>
  <si>
    <t>15-64 years ;  &gt; Not employed since lost last job ;  &gt; Males ;</t>
  </si>
  <si>
    <t>15-64 years ;  &gt; Not employed since lost last job ;  &gt; Females ;</t>
  </si>
  <si>
    <t>&gt; 15-24 years ;  Employed total ;  Persons ;</t>
  </si>
  <si>
    <t>&gt; 15-24 years ;  Employed total ;  &gt; Males ;</t>
  </si>
  <si>
    <t>&gt; 15-24 years ;  Employed total ;  &gt; Females ;</t>
  </si>
  <si>
    <t>&gt; 15-24 years ;  &gt; Less than 1 year in main job ;  Persons ;</t>
  </si>
  <si>
    <t>&gt; 15-24 years ;  &gt; Less than 1 year in main job ;  &gt; Males ;</t>
  </si>
  <si>
    <t>&gt; 15-24 years ;  &gt; Less than 1 year in main job ;  &gt; Females ;</t>
  </si>
  <si>
    <t>&gt; 15-24 years ;  &gt;&gt; Less than 3 months in main job ;  Persons ;</t>
  </si>
  <si>
    <t>&gt; 15-24 years ;  &gt;&gt; Less than 3 months in main job ;  &gt; Males ;</t>
  </si>
  <si>
    <t>&gt; 15-24 years ;  &gt;&gt; Less than 3 months in main job ;  &gt; Females ;</t>
  </si>
  <si>
    <t>&gt; 15-24 years ;  &gt;&gt; 3-5 months in main job ;  Persons ;</t>
  </si>
  <si>
    <t>&gt; 15-24 years ;  &gt;&gt; 3-5 months in main job ;  &gt; Males ;</t>
  </si>
  <si>
    <t>&gt; 15-24 years ;  &gt;&gt; 3-5 months in main job ;  &gt; Females ;</t>
  </si>
  <si>
    <t>&gt; 15-24 years ;  &gt;&gt; 6-11 months in main job ;  Persons ;</t>
  </si>
  <si>
    <t>&gt; 15-24 years ;  &gt;&gt; 6-11 months in main job ;  &gt; Males ;</t>
  </si>
  <si>
    <t>&gt; 15-24 years ;  &gt;&gt; 6-11 months in main job ;  &gt; Females ;</t>
  </si>
  <si>
    <t>&gt; 15-24 years ;  &gt; 1 year or more in main job ;  Persons ;</t>
  </si>
  <si>
    <t>&gt; 15-24 years ;  &gt; 1 year or more in main job ;  &gt; Males ;</t>
  </si>
  <si>
    <t>&gt; 15-24 years ;  &gt; 1 year or more in main job ;  &gt; Females ;</t>
  </si>
  <si>
    <t>&gt; 15-24 years ;  &gt;&gt; 1-4 years in main job ;  Persons ;</t>
  </si>
  <si>
    <t>&gt; 15-24 years ;  &gt;&gt; 1-4 years in main job ;  &gt; Males ;</t>
  </si>
  <si>
    <t>&gt; 15-24 years ;  &gt;&gt; 1-4 years in main job ;  &gt; Females ;</t>
  </si>
  <si>
    <t>&gt; 15-24 years ;  &gt;&gt;&gt; 1 year in main job ;  Persons ;</t>
  </si>
  <si>
    <t>&gt; 15-24 years ;  &gt;&gt;&gt; 1 year in main job ;  &gt; Males ;</t>
  </si>
  <si>
    <t>&gt; 15-24 years ;  &gt;&gt;&gt; 1 year in main job ;  &gt; Females ;</t>
  </si>
  <si>
    <t>&gt; 15-24 years ;  &gt;&gt;&gt; 2 years in main job ;  Persons ;</t>
  </si>
  <si>
    <t>&gt; 15-24 years ;  &gt;&gt;&gt; 2 years in main job ;  &gt; Males ;</t>
  </si>
  <si>
    <t>&gt; 15-24 years ;  &gt;&gt;&gt; 2 years in main job ;  &gt; Females ;</t>
  </si>
  <si>
    <t>&gt; 15-24 years ;  &gt;&gt;&gt; 3-4 years in main job ;  Persons ;</t>
  </si>
  <si>
    <t>&gt; 15-24 years ;  &gt;&gt;&gt; 3-4 years in main job ;  &gt; Males ;</t>
  </si>
  <si>
    <t>&gt; 15-24 years ;  &gt;&gt;&gt; 3-4 years in main job ;  &gt; Females ;</t>
  </si>
  <si>
    <t>&gt; 15-24 years ;  &gt;&gt; 5 years or more in main job ;  Persons ;</t>
  </si>
  <si>
    <t>&gt; 15-24 years ;  &gt;&gt; 5 years or more in main job ;  &gt; Males ;</t>
  </si>
  <si>
    <t>&gt; 15-24 years ;  &gt;&gt; 5 years or more in main job ;  &gt; Females ;</t>
  </si>
  <si>
    <t>&gt; 15-24 years ;  &gt;&gt;&gt; 5-9 years in main job ;  Persons ;</t>
  </si>
  <si>
    <t>&gt; 15-24 years ;  &gt;&gt;&gt; 5-9 years in main job ;  &gt; Males ;</t>
  </si>
  <si>
    <t>&gt; 15-24 years ;  &gt;&gt;&gt; 5-9 years in main job ;  &gt; Females ;</t>
  </si>
  <si>
    <t>&gt; 15-24 years ;  &gt;&gt;&gt; 10 years or more in main job ;  Persons ;</t>
  </si>
  <si>
    <t>&gt; 15-24 years ;  &gt;&gt;&gt; 10 years or more in main job ;  &gt; Males ;</t>
  </si>
  <si>
    <t>&gt; 15-24 years ;  &gt;&gt;&gt; 10 years or more in main job ;  &gt; Females ;</t>
  </si>
  <si>
    <t>&gt; 15-24 years ;  &gt;&gt;&gt;&gt; 10-19 years in main job ;  Persons ;</t>
  </si>
  <si>
    <t>&gt; 15-24 years ;  &gt;&gt;&gt;&gt; 10-19 years in main job ;  &gt; Males ;</t>
  </si>
  <si>
    <t>&gt; 15-24 years ;  &gt;&gt;&gt;&gt; 10-19 years in main job ;  &gt; Females ;</t>
  </si>
  <si>
    <t>&gt; 15-24 years ;  &gt;&gt;&gt;&gt; 20 years or more in main job ;  Persons ;</t>
  </si>
  <si>
    <t>&gt; 15-24 years ;  &gt;&gt;&gt;&gt; 20 years or more in main job ;  &gt; Males ;</t>
  </si>
  <si>
    <t>&gt; 15-24 years ;  &gt;&gt;&gt;&gt; 20 years or more in main job ;  &gt; Females ;</t>
  </si>
  <si>
    <t>&gt; 15-24 years ;  &gt; Changed jobs in last 12 months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</si>
  <si>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</si>
  <si>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</si>
  <si>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</si>
  <si>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</si>
  <si>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</si>
  <si>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</si>
  <si>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</si>
  <si>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</si>
  <si>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</si>
  <si>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</si>
  <si>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</si>
  <si>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</si>
  <si>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A126251734V</t>
  </si>
  <si>
    <t>A126266422K</t>
  </si>
  <si>
    <t>A126259078C</t>
  </si>
  <si>
    <t>A126251770C</t>
  </si>
  <si>
    <t>A126266458L</t>
  </si>
  <si>
    <t>A126259114A</t>
  </si>
  <si>
    <t>A126251718V</t>
  </si>
  <si>
    <t>A126266406K</t>
  </si>
  <si>
    <t>A126259062K</t>
  </si>
  <si>
    <t>A126251774L</t>
  </si>
  <si>
    <t>A126266462C</t>
  </si>
  <si>
    <t>A126259118K</t>
  </si>
  <si>
    <t>A126251778W</t>
  </si>
  <si>
    <t>A126266466L</t>
  </si>
  <si>
    <t>A126259122A</t>
  </si>
  <si>
    <t>A126251722K</t>
  </si>
  <si>
    <t>A126266410A</t>
  </si>
  <si>
    <t>A126259066V</t>
  </si>
  <si>
    <t>A126251726V</t>
  </si>
  <si>
    <t>A126266414K</t>
  </si>
  <si>
    <t>A126259070K</t>
  </si>
  <si>
    <t>A126251750V</t>
  </si>
  <si>
    <t>A126266438C</t>
  </si>
  <si>
    <t>A126259094C</t>
  </si>
  <si>
    <t>A126251694L</t>
  </si>
  <si>
    <t>A126266382C</t>
  </si>
  <si>
    <t>A126259038K</t>
  </si>
  <si>
    <t>A126251782L</t>
  </si>
  <si>
    <t>A126266470C</t>
  </si>
  <si>
    <t>A126259126K</t>
  </si>
  <si>
    <t>A126251754C</t>
  </si>
  <si>
    <t>A126266442V</t>
  </si>
  <si>
    <t>A126259098L</t>
  </si>
  <si>
    <t>A126251786W</t>
  </si>
  <si>
    <t>A126266474L</t>
  </si>
  <si>
    <t>A126259130A</t>
  </si>
  <si>
    <t>A126251698W</t>
  </si>
  <si>
    <t>A126266386L</t>
  </si>
  <si>
    <t>A126259042A</t>
  </si>
  <si>
    <t>A126251658C</t>
  </si>
  <si>
    <t>A126266346V</t>
  </si>
  <si>
    <t>A126259002J</t>
  </si>
  <si>
    <t>A126251670V</t>
  </si>
  <si>
    <t>A126266358C</t>
  </si>
  <si>
    <t>A126259014T</t>
  </si>
  <si>
    <t>A126251730K</t>
  </si>
  <si>
    <t>A126266418V</t>
  </si>
  <si>
    <t>A126259074V</t>
  </si>
  <si>
    <t>A126251674C</t>
  </si>
  <si>
    <t>A126266362V</t>
  </si>
  <si>
    <t>A126259018A</t>
  </si>
  <si>
    <t>A126251666C</t>
  </si>
  <si>
    <t>A126266354V</t>
  </si>
  <si>
    <t>A126259010J</t>
  </si>
  <si>
    <t>A126251758L</t>
  </si>
  <si>
    <t>A126266446C</t>
  </si>
  <si>
    <t>A126259102T</t>
  </si>
  <si>
    <t>A126251762C</t>
  </si>
  <si>
    <t>A126266450V</t>
  </si>
  <si>
    <t>A126259106A</t>
  </si>
  <si>
    <t>A126251682C</t>
  </si>
  <si>
    <t>A126266370V</t>
  </si>
  <si>
    <t>A126259026A</t>
  </si>
  <si>
    <t>A126251662V</t>
  </si>
  <si>
    <t>A126266350K</t>
  </si>
  <si>
    <t>A126259006T</t>
  </si>
  <si>
    <t>A126251702A</t>
  </si>
  <si>
    <t>A126266390C</t>
  </si>
  <si>
    <t>A126259046K</t>
  </si>
  <si>
    <t>A126251678L</t>
  </si>
  <si>
    <t>A126266366C</t>
  </si>
  <si>
    <t>A126259022T</t>
  </si>
  <si>
    <t>A126251706K</t>
  </si>
  <si>
    <t>A126266394L</t>
  </si>
  <si>
    <t>A126259050A</t>
  </si>
  <si>
    <t>A126251686L</t>
  </si>
  <si>
    <t>A126266374C</t>
  </si>
  <si>
    <t>A126259030T</t>
  </si>
  <si>
    <t>A126251710A</t>
  </si>
  <si>
    <t>A126266398W</t>
  </si>
  <si>
    <t>A126259054K</t>
  </si>
  <si>
    <t>A126251738C</t>
  </si>
  <si>
    <t>A126266426V</t>
  </si>
  <si>
    <t>A126259082V</t>
  </si>
  <si>
    <t>A126251714K</t>
  </si>
  <si>
    <t>A126266402A</t>
  </si>
  <si>
    <t>A126259058V</t>
  </si>
  <si>
    <t>A126251690C</t>
  </si>
  <si>
    <t>A126266378L</t>
  </si>
  <si>
    <t>A126259034A</t>
  </si>
  <si>
    <t>A126251766L</t>
  </si>
  <si>
    <t>A126266454C</t>
  </si>
  <si>
    <t>A126259110T</t>
  </si>
  <si>
    <t>A126251742V</t>
  </si>
  <si>
    <t>A126266430K</t>
  </si>
  <si>
    <t>A126259086C</t>
  </si>
  <si>
    <t>A126251746C</t>
  </si>
  <si>
    <t>A126266434V</t>
  </si>
  <si>
    <t>A126259090V</t>
  </si>
  <si>
    <t>A126251790L</t>
  </si>
  <si>
    <t>A126266478W</t>
  </si>
  <si>
    <t>A126259134K</t>
  </si>
  <si>
    <t>A126255406F</t>
  </si>
  <si>
    <t>A126270094L</t>
  </si>
  <si>
    <t>A126262750X</t>
  </si>
  <si>
    <t>A126255442R</t>
  </si>
  <si>
    <t>A126270130K</t>
  </si>
  <si>
    <t>A126262786A</t>
  </si>
  <si>
    <t>A126255390X</t>
  </si>
  <si>
    <t>A126270078L</t>
  </si>
  <si>
    <t>A126262734X</t>
  </si>
  <si>
    <t>A126255446X</t>
  </si>
  <si>
    <t>A126270134V</t>
  </si>
  <si>
    <t>A126262790T</t>
  </si>
  <si>
    <t>A126255450R</t>
  </si>
  <si>
    <t>A126270138C</t>
  </si>
  <si>
    <t>A126262794A</t>
  </si>
  <si>
    <t>A126255394J</t>
  </si>
  <si>
    <t>A126270082C</t>
  </si>
  <si>
    <t>A126262738J</t>
  </si>
  <si>
    <t>A126255398T</t>
  </si>
  <si>
    <t>A126270086L</t>
  </si>
  <si>
    <t>A126262742X</t>
  </si>
  <si>
    <t>A126255422F</t>
  </si>
  <si>
    <t>A126270110A</t>
  </si>
  <si>
    <t>A126262766T</t>
  </si>
  <si>
    <t>A126255366X</t>
  </si>
  <si>
    <t>A126270054V</t>
  </si>
  <si>
    <t>A126262710F</t>
  </si>
  <si>
    <t>A126255454X</t>
  </si>
  <si>
    <t>A126270142V</t>
  </si>
  <si>
    <t>A126262798K</t>
  </si>
  <si>
    <t>A126255426R</t>
  </si>
  <si>
    <t>A126270114K</t>
  </si>
  <si>
    <t>A126262770J</t>
  </si>
  <si>
    <t>A126255458J</t>
  </si>
  <si>
    <t>A126270146C</t>
  </si>
  <si>
    <t>A126262802R</t>
  </si>
  <si>
    <t>A126255370R</t>
  </si>
  <si>
    <t>A126270058C</t>
  </si>
  <si>
    <t>A126262714R</t>
  </si>
  <si>
    <t>A126255330W</t>
  </si>
  <si>
    <t>A126270018K</t>
  </si>
  <si>
    <t>A126262674J</t>
  </si>
  <si>
    <t>A126255342F</t>
  </si>
  <si>
    <t>A126270030A</t>
  </si>
  <si>
    <t>A126262686T</t>
  </si>
  <si>
    <t>A126255402W</t>
  </si>
  <si>
    <t>A126270090C</t>
  </si>
  <si>
    <t>A126262746J</t>
  </si>
  <si>
    <t>A126255346R</t>
  </si>
  <si>
    <t>A126270034K</t>
  </si>
  <si>
    <t>A126262690J</t>
  </si>
  <si>
    <t>A126255338R</t>
  </si>
  <si>
    <t>A126270026K</t>
  </si>
  <si>
    <t>A126262682J</t>
  </si>
  <si>
    <t>A126255430F</t>
  </si>
  <si>
    <t>A126270118V</t>
  </si>
  <si>
    <t>A126262774T</t>
  </si>
  <si>
    <t>A126255434R</t>
  </si>
  <si>
    <t>A126270122K</t>
  </si>
  <si>
    <t>A126262778A</t>
  </si>
  <si>
    <t>A126255354R</t>
  </si>
  <si>
    <t>A126270042K</t>
  </si>
  <si>
    <t>A126262698A</t>
  </si>
  <si>
    <t>A126255334F</t>
  </si>
  <si>
    <t>A126270022A</t>
  </si>
  <si>
    <t>A126262678T</t>
  </si>
  <si>
    <t>A126255374X</t>
  </si>
  <si>
    <t>A126270062V</t>
  </si>
  <si>
    <t>A126262718X</t>
  </si>
  <si>
    <t>A126255350F</t>
  </si>
  <si>
    <t>A126270038V</t>
  </si>
  <si>
    <t>A126262694T</t>
  </si>
  <si>
    <t>A126255378J</t>
  </si>
  <si>
    <t>A126270066C</t>
  </si>
  <si>
    <t>A126262722R</t>
  </si>
  <si>
    <t>A126255358X</t>
  </si>
  <si>
    <t>A126270046V</t>
  </si>
  <si>
    <t>A126262702F</t>
  </si>
  <si>
    <t>A126255382X</t>
  </si>
  <si>
    <t>A126270070V</t>
  </si>
  <si>
    <t>A126262726X</t>
  </si>
  <si>
    <t>A126255410W</t>
  </si>
  <si>
    <t>A126270098W</t>
  </si>
  <si>
    <t>A126262754J</t>
  </si>
  <si>
    <t>A126255386J</t>
  </si>
  <si>
    <t>A126270074C</t>
  </si>
  <si>
    <t>A126262730R</t>
  </si>
  <si>
    <t>A126255362R</t>
  </si>
  <si>
    <t>A126270050K</t>
  </si>
  <si>
    <t>A126262706R</t>
  </si>
  <si>
    <t>A126255438X</t>
  </si>
  <si>
    <t>A126270126V</t>
  </si>
  <si>
    <t>A126262782T</t>
  </si>
  <si>
    <t>A126255414F</t>
  </si>
  <si>
    <t>A126270102A</t>
  </si>
  <si>
    <t>A126262758T</t>
  </si>
  <si>
    <t>A126255418R</t>
  </si>
  <si>
    <t>A126270106K</t>
  </si>
  <si>
    <t>A126262762J</t>
  </si>
  <si>
    <t>A126255462X</t>
  </si>
  <si>
    <t>A126270150V</t>
  </si>
  <si>
    <t>A126262806X</t>
  </si>
  <si>
    <t>A126252958X</t>
  </si>
  <si>
    <t>A126267646R</t>
  </si>
  <si>
    <t>A126260302J</t>
  </si>
  <si>
    <t>A126252994J</t>
  </si>
  <si>
    <t>A126267682X</t>
  </si>
  <si>
    <t>A126260338K</t>
  </si>
  <si>
    <t>A126252942F</t>
  </si>
  <si>
    <t>A126267630W</t>
  </si>
  <si>
    <t>A126260286V</t>
  </si>
  <si>
    <t>A126252998T</t>
  </si>
  <si>
    <t>A126267686J</t>
  </si>
  <si>
    <t>A126260342A</t>
  </si>
  <si>
    <t>A126253002X</t>
  </si>
  <si>
    <t>A126267690X</t>
  </si>
  <si>
    <t>A126260346K</t>
  </si>
  <si>
    <t>A126252946R</t>
  </si>
  <si>
    <t>A126267634F</t>
  </si>
  <si>
    <t>A126260290K</t>
  </si>
  <si>
    <t>A126252950F</t>
  </si>
  <si>
    <t>A126267638R</t>
  </si>
  <si>
    <t>A126260294V</t>
  </si>
  <si>
    <t>A126252974X</t>
  </si>
  <si>
    <t>A126267662R</t>
  </si>
  <si>
    <t>A126260318A</t>
  </si>
  <si>
    <t>A126252918F</t>
  </si>
  <si>
    <t>A126267606W</t>
  </si>
  <si>
    <t>A126260262A</t>
  </si>
  <si>
    <t>A126253006J</t>
  </si>
  <si>
    <t>A126267694J</t>
  </si>
  <si>
    <t>A126260350A</t>
  </si>
  <si>
    <t>A126252978J</t>
  </si>
  <si>
    <t>A126267666X</t>
  </si>
  <si>
    <t>A126260322T</t>
  </si>
  <si>
    <t>A126253010X</t>
  </si>
  <si>
    <t>A126267698T</t>
  </si>
  <si>
    <t>A126260354K</t>
  </si>
  <si>
    <t>A126252922W</t>
  </si>
  <si>
    <t>A126267610L</t>
  </si>
  <si>
    <t>A126260266K</t>
  </si>
  <si>
    <t>A126252882R</t>
  </si>
  <si>
    <t>A126267570F</t>
  </si>
  <si>
    <t>A126260226T</t>
  </si>
  <si>
    <t>A126252894X</t>
  </si>
  <si>
    <t>A126267582R</t>
  </si>
  <si>
    <t>A126260238A</t>
  </si>
  <si>
    <t>A126252954R</t>
  </si>
  <si>
    <t>&gt; 15-24 years ;  &gt; Changed jobs in last 12 months ;  &gt; Males ;</t>
  </si>
  <si>
    <t>&gt; 15-24 years ;  &gt; Changed jobs in last 12 months ;  &gt; Females ;</t>
  </si>
  <si>
    <t>&gt; 15-24 years ;  &gt; Did not change jobs in last 12 months ;  Persons ;</t>
  </si>
  <si>
    <t>&gt; 15-24 years ;  &gt; Did not change jobs in last 12 months ;  &gt; Males ;</t>
  </si>
  <si>
    <t>&gt; 15-24 years ;  &gt; Did not change jobs in last 12 months ;  &gt; Females ;</t>
  </si>
  <si>
    <t>&gt; 15-24 years ;  Civilian Population aged 15 and over ;  Persons ;</t>
  </si>
  <si>
    <t>&gt; 15-24 years ;  Civilian Population aged 15 and over ;  &gt; Males ;</t>
  </si>
  <si>
    <t>&gt; 15-24 years ;  Civilian Population aged 15 and over ;  &gt; Females ;</t>
  </si>
  <si>
    <t>&gt; 15-24 years ;  Left, lost or worked multiple jobs last year ;  Persons ;</t>
  </si>
  <si>
    <t>&gt; 15-24 years ;  Left, lost or worked multiple jobs last year ;  &gt; Males ;</t>
  </si>
  <si>
    <t>&gt; 15-24 years ;  Left, lost or worked multiple jobs last year ;  &gt; Females ;</t>
  </si>
  <si>
    <t>&gt; 15-24 years ;  &gt; Employed and had more than one job last year ;  Persons ;</t>
  </si>
  <si>
    <t>&gt; 15-24 years ;  &gt; Employed and had more than one job last year ;  &gt; Males ;</t>
  </si>
  <si>
    <t>&gt; 15-24 years ;  &gt; Employed and had more than one job last year ;  &gt; Females ;</t>
  </si>
  <si>
    <t>&gt; 15-24 years ;  &gt;&gt; Single job holder and had more than one job last year ;  Persons ;</t>
  </si>
  <si>
    <t>&gt; 15-24 years ;  &gt;&gt; Single job holder and had more than one job last year ;  &gt; Males ;</t>
  </si>
  <si>
    <t>&gt; 15-24 years ;  &gt;&gt; Single job holder and had more than one job last year ;  &gt; Females ;</t>
  </si>
  <si>
    <t>&gt; 15-24 years ;  &gt;&gt; Multiple job holder and had more than one job last year ;  Persons ;</t>
  </si>
  <si>
    <t>&gt; 15-24 years ;  &gt;&gt; Multiple job holder and had more than one job last year ;  &gt; Males ;</t>
  </si>
  <si>
    <t>&gt; 15-24 years ;  &gt;&gt; Multiple job holder and had more than one job last year ;  &gt; Females ;</t>
  </si>
  <si>
    <t>&gt; 15-24 years ;  &gt;&gt; Underemployed and had more than one job last year ;  Persons ;</t>
  </si>
  <si>
    <t>&gt; 15-24 years ;  &gt;&gt; Underemployed and had more than one job last year ;  &gt; Males ;</t>
  </si>
  <si>
    <t>&gt; 15-24 years ;  &gt;&gt; Underemployed and had more than one job last year ;  &gt; Females ;</t>
  </si>
  <si>
    <t>&gt; 15-24 years ;  &gt; Unemployed and had a job last year ;  Persons ;</t>
  </si>
  <si>
    <t>&gt; 15-24 years ;  &gt; Unemployed and had a job last year ;  &gt; Males ;</t>
  </si>
  <si>
    <t>&gt; 15-24 years ;  &gt; Unemployed and had a job last year ;  &gt; Females ;</t>
  </si>
  <si>
    <t>&gt; 15-24 years ;  &gt; Not in the labour force and had a job last year ;  Persons ;</t>
  </si>
  <si>
    <t>&gt; 15-24 years ;  &gt; Not in the labour force and had a job last year ;  &gt; Males ;</t>
  </si>
  <si>
    <t>&gt; 15-24 years ;  &gt; Not in the labour force and had a job last year ;  &gt; Females ;</t>
  </si>
  <si>
    <t>&gt; 15-24 years ;  Left a job last year ;  Persons ;</t>
  </si>
  <si>
    <t>&gt; 15-24 years ;  Left a job last year ;  &gt; Males ;</t>
  </si>
  <si>
    <t>&gt; 15-24 years ;  Left a job last year ;  &gt; Females ;</t>
  </si>
  <si>
    <t>&gt; 15-24 years ;  &gt; Employed in a new job since left last job ;  Persons ;</t>
  </si>
  <si>
    <t>&gt; 15-24 years ;  &gt; Employed in a new job since left last job ;  &gt; Males ;</t>
  </si>
  <si>
    <t>&gt; 15-24 years ;  &gt; Employed in a new job since left last job ;  &gt; Females ;</t>
  </si>
  <si>
    <t>&gt; 15-24 years ;  &gt;&gt; Underemployed in a new job since left last job ;  Persons ;</t>
  </si>
  <si>
    <t>&gt; 15-24 years ;  &gt;&gt; Underemployed in a new job since left last job ;  &gt; Males ;</t>
  </si>
  <si>
    <t>&gt; 15-24 years ;  &gt;&gt; Underemployed in a new job since left last job ;  &gt; Females ;</t>
  </si>
  <si>
    <t>&gt; 15-24 years ;  &gt; Not employed since left last job ;  Persons ;</t>
  </si>
  <si>
    <t>&gt; 15-24 years ;  &gt; Not employed since left last job ;  &gt; Males ;</t>
  </si>
  <si>
    <t>&gt; 15-24 years ;  &gt; Not employed since left last job ;  &gt; Females ;</t>
  </si>
  <si>
    <t>&gt; 15-24 years ;  Lost a job last year ;  Persons ;</t>
  </si>
  <si>
    <t>&gt; 15-24 years ;  Lost a job last year ;  &gt; Males ;</t>
  </si>
  <si>
    <t>&gt; 15-24 years ;  Lost a job last year ;  &gt; Females ;</t>
  </si>
  <si>
    <t>&gt; 15-24 years ;  &gt; Retrenched last year ;  Persons ;</t>
  </si>
  <si>
    <t>&gt; 15-24 years ;  &gt; Retrenched last year ;  &gt; Males ;</t>
  </si>
  <si>
    <t>&gt; 15-24 years ;  &gt; Retrenched last year ;  &gt; Females ;</t>
  </si>
  <si>
    <t>&gt; 15-24 years ;  &gt; Employed in a new job since lost last job ;  Persons ;</t>
  </si>
  <si>
    <t>&gt; 15-24 years ;  &gt; Employed in a new job since lost last job ;  &gt; Males ;</t>
  </si>
  <si>
    <t>&gt; 15-24 years ;  &gt; Employed in a new job since lost last job ;  &gt; Females ;</t>
  </si>
  <si>
    <t>&gt; 15-24 years ;  &gt;&gt; Underemployed in a new job since lost last job ;  Persons ;</t>
  </si>
  <si>
    <t>&gt; 15-24 years ;  &gt;&gt; Underemployed in a new job since lost last job ;  &gt; Males ;</t>
  </si>
  <si>
    <t>&gt; 15-24 years ;  &gt;&gt; Underemployed in a new job since lost last job ;  &gt; Females ;</t>
  </si>
  <si>
    <t>&gt; 15-24 years ;  &gt; Not employed since lost last job ;  Persons ;</t>
  </si>
  <si>
    <t>&gt; 15-24 years ;  &gt; Not employed since lost last job ;  &gt; Males ;</t>
  </si>
  <si>
    <t>&gt; 15-24 years ;  &gt; Not employed since lost last job ;  &gt; Females ;</t>
  </si>
  <si>
    <t>&gt; 25-44 years ;  Employed total ;  Persons ;</t>
  </si>
  <si>
    <t>&gt; 25-44 years ;  Employed total ;  &gt; Males ;</t>
  </si>
  <si>
    <t>&gt; 25-44 years ;  Employed total ;  &gt; Females ;</t>
  </si>
  <si>
    <t>&gt; 25-44 years ;  &gt; Less than 1 year in main job ;  Persons ;</t>
  </si>
  <si>
    <t>&gt; 25-44 years ;  &gt; Less than 1 year in main job ;  &gt; Males ;</t>
  </si>
  <si>
    <t>&gt; 25-44 years ;  &gt; Less than 1 year in main job ;  &gt; Females ;</t>
  </si>
  <si>
    <t>&gt; 25-44 years ;  &gt;&gt; Less than 3 months in main job ;  Persons ;</t>
  </si>
  <si>
    <t>&gt; 25-44 years ;  &gt;&gt; Less than 3 months in main job ;  &gt; Males ;</t>
  </si>
  <si>
    <t>&gt; 25-44 years ;  &gt;&gt; Less than 3 months in main job ;  &gt; Females ;</t>
  </si>
  <si>
    <t>&gt; 25-44 years ;  &gt;&gt; 3-5 months in main job ;  Persons ;</t>
  </si>
  <si>
    <t>&gt; 25-44 years ;  &gt;&gt; 3-5 months in main job ;  &gt; Males ;</t>
  </si>
  <si>
    <t>&gt; 25-44 years ;  &gt;&gt; 3-5 months in main job ;  &gt; Females ;</t>
  </si>
  <si>
    <t>&gt; 25-44 years ;  &gt;&gt; 6-11 months in main job ;  Persons ;</t>
  </si>
  <si>
    <t>&gt; 25-44 years ;  &gt;&gt; 6-11 months in main job ;  &gt; Males ;</t>
  </si>
  <si>
    <t>&gt; 25-44 years ;  &gt;&gt; 6-11 months in main job ;  &gt; Females ;</t>
  </si>
  <si>
    <t>&gt; 25-44 years ;  &gt; 1 year or more in main job ;  Persons ;</t>
  </si>
  <si>
    <t>&gt; 25-44 years ;  &gt; 1 year or more in main job ;  &gt; Males ;</t>
  </si>
  <si>
    <t>&gt; 25-44 years ;  &gt; 1 year or more in main job ;  &gt; Females ;</t>
  </si>
  <si>
    <t>&gt; 25-44 years ;  &gt;&gt; 1-4 years in main job ;  Persons ;</t>
  </si>
  <si>
    <t>&gt; 25-44 years ;  &gt;&gt; 1-4 years in main job ;  &gt; Males ;</t>
  </si>
  <si>
    <t>&gt; 25-44 years ;  &gt;&gt; 1-4 years in main job ;  &gt; Females ;</t>
  </si>
  <si>
    <t>&gt; 25-44 years ;  &gt;&gt;&gt; 1 year in main job ;  Persons ;</t>
  </si>
  <si>
    <t>&gt; 25-44 years ;  &gt;&gt;&gt; 1 year in main job ;  &gt; Males ;</t>
  </si>
  <si>
    <t>&gt; 25-44 years ;  &gt;&gt;&gt; 1 year in main job ;  &gt; Females ;</t>
  </si>
  <si>
    <t>&gt; 25-44 years ;  &gt;&gt;&gt; 2 years in main job ;  Persons ;</t>
  </si>
  <si>
    <t>&gt; 25-44 years ;  &gt;&gt;&gt; 2 years in main job ;  &gt; Males ;</t>
  </si>
  <si>
    <t>&gt; 25-44 years ;  &gt;&gt;&gt; 2 years in main job ;  &gt; Females ;</t>
  </si>
  <si>
    <t>&gt; 25-44 years ;  &gt;&gt;&gt; 3-4 years in main job ;  Persons ;</t>
  </si>
  <si>
    <t>&gt; 25-44 years ;  &gt;&gt;&gt; 3-4 years in main job ;  &gt; Males ;</t>
  </si>
  <si>
    <t>&gt; 25-44 years ;  &gt;&gt;&gt; 3-4 years in main job ;  &gt; Females ;</t>
  </si>
  <si>
    <t>&gt; 25-44 years ;  &gt;&gt; 5 years or more in main job ;  Persons ;</t>
  </si>
  <si>
    <t>&gt; 25-44 years ;  &gt;&gt; 5 years or more in main job ;  &gt; Males ;</t>
  </si>
  <si>
    <t>&gt; 25-44 years ;  &gt;&gt; 5 years or more in main job ;  &gt; Females ;</t>
  </si>
  <si>
    <t>&gt; 25-44 years ;  &gt;&gt;&gt; 5-9 years in main job ;  Persons ;</t>
  </si>
  <si>
    <t>&gt; 25-44 years ;  &gt;&gt;&gt; 5-9 years in main job ;  &gt; Males ;</t>
  </si>
  <si>
    <t>&gt; 25-44 years ;  &gt;&gt;&gt; 5-9 years in main job ;  &gt; Females ;</t>
  </si>
  <si>
    <t>&gt; 25-44 years ;  &gt;&gt;&gt; 10 years or more in main job ;  Persons ;</t>
  </si>
  <si>
    <t>&gt; 25-44 years ;  &gt;&gt;&gt; 10 years or more in main job ;  &gt; Males ;</t>
  </si>
  <si>
    <t>&gt; 25-44 years ;  &gt;&gt;&gt; 10 years or more in main job ;  &gt; Females ;</t>
  </si>
  <si>
    <t>&gt; 25-44 years ;  &gt;&gt;&gt;&gt; 10-19 years in main job ;  Persons ;</t>
  </si>
  <si>
    <t>&gt; 25-44 years ;  &gt;&gt;&gt;&gt; 10-19 years in main job ;  &gt; Males ;</t>
  </si>
  <si>
    <t>&gt; 25-44 years ;  &gt;&gt;&gt;&gt; 10-19 years in main job ;  &gt; Females ;</t>
  </si>
  <si>
    <t>&gt; 25-44 years ;  &gt;&gt;&gt;&gt; 20 years or more in main job ;  Persons ;</t>
  </si>
  <si>
    <t>&gt; 25-44 years ;  &gt;&gt;&gt;&gt; 20 years or more in main job ;  &gt; Males ;</t>
  </si>
  <si>
    <t>&gt; 25-44 years ;  &gt;&gt;&gt;&gt; 20 years or more in main job ;  &gt; Females ;</t>
  </si>
  <si>
    <t>&gt; 25-44 years ;  &gt; Changed jobs in last 12 months ;  Persons ;</t>
  </si>
  <si>
    <t>&gt; 25-44 years ;  &gt; Changed jobs in last 12 months ;  &gt; Males ;</t>
  </si>
  <si>
    <t>&gt; 25-44 years ;  &gt; Changed jobs in last 12 months ;  &gt; Females ;</t>
  </si>
  <si>
    <t>&gt; 25-44 years ;  &gt; Did not change jobs in last 12 months ;  Persons ;</t>
  </si>
  <si>
    <t>&gt; 25-44 years ;  &gt; Did not change jobs in last 12 months ;  &gt; Males ;</t>
  </si>
  <si>
    <t>&gt; 25-44 years ;  &gt; Did not change jobs in last 12 months ;  &gt; Females ;</t>
  </si>
  <si>
    <t>&gt; 25-44 years ;  Civilian Population aged 15 and over ;  Persons ;</t>
  </si>
  <si>
    <t>&gt; 25-44 years ;  Civilian Population aged 15 and over ;  &gt; Males ;</t>
  </si>
  <si>
    <t>&gt; 25-44 years ;  Civilian Population aged 15 and over ;  &gt; Females ;</t>
  </si>
  <si>
    <t>&gt; 25-44 years ;  Left, lost or worked multiple jobs last year ;  Persons ;</t>
  </si>
  <si>
    <t>&gt; 25-44 years ;  Left, lost or worked multiple jobs last year ;  &gt; Males ;</t>
  </si>
  <si>
    <t>&gt; 25-44 years ;  Left, lost or worked multiple jobs last year ;  &gt; Females ;</t>
  </si>
  <si>
    <t>&gt; 25-44 years ;  &gt; Employed and had more than one job last year ;  Persons ;</t>
  </si>
  <si>
    <t>&gt; 25-44 years ;  &gt; Employed and had more than one job last year ;  &gt; Males ;</t>
  </si>
  <si>
    <t>&gt; 25-44 years ;  &gt; Employed and had more than one job last year ;  &gt; Females ;</t>
  </si>
  <si>
    <t>&gt; 25-44 years ;  &gt;&gt; Single job holder and had more than one job last year ;  Persons ;</t>
  </si>
  <si>
    <t>&gt; 25-44 years ;  &gt;&gt; Single job holder and had more than one job last year ;  &gt; Males ;</t>
  </si>
  <si>
    <t>&gt; 25-44 years ;  &gt;&gt; Single job holder and had more than one job last year ;  &gt; Females ;</t>
  </si>
  <si>
    <t>&gt; 25-44 years ;  &gt;&gt; Multiple job holder and had more than one job last year ;  Persons ;</t>
  </si>
  <si>
    <t>&gt; 25-44 years ;  &gt;&gt; Multiple job holder and had more than one job last year ;  &gt; Males ;</t>
  </si>
  <si>
    <t>&gt; 25-44 years ;  &gt;&gt; Multiple job holder and had more than one job last year ;  &gt; Females ;</t>
  </si>
  <si>
    <t>&gt; 25-44 years ;  &gt;&gt; Underemployed and had more than one job last year ;  Persons ;</t>
  </si>
  <si>
    <t>&gt; 25-44 years ;  &gt;&gt; Underemployed and had more than one job last year ;  &gt; Males ;</t>
  </si>
  <si>
    <t>&gt; 25-44 years ;  &gt;&gt; Underemployed and had more than one job last year ;  &gt; Females ;</t>
  </si>
  <si>
    <t>&gt; 25-44 years ;  &gt; Unemployed and had a job last year ;  Persons ;</t>
  </si>
  <si>
    <t>&gt; 25-44 years ;  &gt; Unemployed and had a job last year ;  &gt; Males ;</t>
  </si>
  <si>
    <t>&gt; 25-44 years ;  &gt; Unemployed and had a job last year ;  &gt; Females ;</t>
  </si>
  <si>
    <t>&gt; 25-44 years ;  &gt; Not in the labour force and had a job last year ;  Persons ;</t>
  </si>
  <si>
    <t>&gt; 25-44 years ;  &gt; Not in the labour force and had a job last year ;  &gt; Males ;</t>
  </si>
  <si>
    <t>&gt; 25-44 years ;  &gt; Not in the labour force and had a job last year ;  &gt; Females ;</t>
  </si>
  <si>
    <t>&gt; 25-44 years ;  Left a job last year ;  Persons ;</t>
  </si>
  <si>
    <t>&gt; 25-44 years ;  Left a job last year ;  &gt; Males ;</t>
  </si>
  <si>
    <t>&gt; 25-44 years ;  Left a job last year ;  &gt; Females ;</t>
  </si>
  <si>
    <t>&gt; 25-44 years ;  &gt; Employed in a new job since left last job ;  Persons ;</t>
  </si>
  <si>
    <t>&gt; 25-44 years ;  &gt; Employed in a new job since left last job ;  &gt; Males ;</t>
  </si>
  <si>
    <t>&gt; 25-44 years ;  &gt; Employed in a new job since left last job ;  &gt; Females ;</t>
  </si>
  <si>
    <t>&gt; 25-44 years ;  &gt;&gt; Underemployed in a new job since left last job ;  Persons ;</t>
  </si>
  <si>
    <t>&gt; 25-44 years ;  &gt;&gt; Underemployed in a new job since left last job ;  &gt; Males ;</t>
  </si>
  <si>
    <t>&gt; 25-44 years ;  &gt;&gt; Underemployed in a new job since left last job ;  &gt; Females ;</t>
  </si>
  <si>
    <t>&gt; 25-44 years ;  &gt; Not employed since left last job ;  Persons ;</t>
  </si>
  <si>
    <t>&gt; 25-44 years ;  &gt; Not employed since left last job ;  &gt; Males ;</t>
  </si>
  <si>
    <t>&gt; 25-44 years ;  &gt; Not employed since left last job ;  &gt; Females ;</t>
  </si>
  <si>
    <t>&gt; 25-44 years ;  Lost a job last year ;  Persons ;</t>
  </si>
  <si>
    <t>&gt; 25-44 years ;  Lost a job last year ;  &gt; Males ;</t>
  </si>
  <si>
    <t>&gt; 25-44 years ;  Lost a job last year ;  &gt; Females ;</t>
  </si>
  <si>
    <t>&gt; 25-44 years ;  &gt; Retrenched last year ;  Persons ;</t>
  </si>
  <si>
    <t>&gt; 25-44 years ;  &gt; Retrenched last year ;  &gt; Males ;</t>
  </si>
  <si>
    <t>&gt; 25-44 years ;  &gt; Retrenched last year ;  &gt; Females ;</t>
  </si>
  <si>
    <t>&gt; 25-44 years ;  &gt; Employed in a new job since lost last job ;  Persons ;</t>
  </si>
  <si>
    <t>&gt; 25-44 years ;  &gt; Employed in a new job since lost last job ;  &gt; Males ;</t>
  </si>
  <si>
    <t>&gt; 25-44 years ;  &gt; Employed in a new job since lost last job ;  &gt; Females ;</t>
  </si>
  <si>
    <t>&gt; 25-44 years ;  &gt;&gt; Underemployed in a new job since lost last job ;  Persons ;</t>
  </si>
  <si>
    <t>&gt; 25-44 years ;  &gt;&gt; Underemployed in a new job since lost last job ;  &gt; Males ;</t>
  </si>
  <si>
    <t>&gt; 25-44 years ;  &gt;&gt; Underemployed in a new job since lost last job ;  &gt; Females ;</t>
  </si>
  <si>
    <t>&gt; 25-44 years ;  &gt; Not employed since lost last job ;  Persons ;</t>
  </si>
  <si>
    <t>&gt; 25-44 years ;  &gt; Not employed since lost last job ;  &gt; Males ;</t>
  </si>
  <si>
    <t>&gt; 25-44 years ;  &gt; Not employed since lost last job ;  &gt; Females ;</t>
  </si>
  <si>
    <t>&gt; 45-64 years ;  Employed total ;  Persons ;</t>
  </si>
  <si>
    <t>&gt; 45-64 years ;  Employed total ;  &gt; Males ;</t>
  </si>
  <si>
    <t>&gt; 45-64 years ;  Employed total ;  &gt; Females ;</t>
  </si>
  <si>
    <t>&gt; 45-64 years ;  &gt; Less than 1 year in main job ;  Persons ;</t>
  </si>
  <si>
    <t>&gt; 45-64 years ;  &gt; Less than 1 year in main job ;  &gt; Males ;</t>
  </si>
  <si>
    <t>&gt; 45-64 years ;  &gt; Less than 1 year in main job ;  &gt; Females ;</t>
  </si>
  <si>
    <t>&gt; 45-64 years ;  &gt;&gt; Less than 3 months in main job ;  Persons ;</t>
  </si>
  <si>
    <t>&gt; 45-64 years ;  &gt;&gt; Less than 3 months in main job ;  &gt; Males ;</t>
  </si>
  <si>
    <t>&gt; 45-64 years ;  &gt;&gt; Less than 3 months in main job ;  &gt; Females ;</t>
  </si>
  <si>
    <t>&gt; 45-64 years ;  &gt;&gt; 3-5 months in main job ;  Persons ;</t>
  </si>
  <si>
    <t>&gt; 45-64 years ;  &gt;&gt; 3-5 months in main job ;  &gt; Males ;</t>
  </si>
  <si>
    <t>&gt; 45-64 years ;  &gt;&gt; 3-5 months in main job ;  &gt; Females ;</t>
  </si>
  <si>
    <t>&gt; 45-64 years ;  &gt;&gt; 6-11 months in main job ;  Persons ;</t>
  </si>
  <si>
    <t>&gt; 45-64 years ;  &gt;&gt; 6-11 months in main job ;  &gt; Males ;</t>
  </si>
  <si>
    <t>&gt; 45-64 years ;  &gt;&gt; 6-11 months in main job ;  &gt; Females ;</t>
  </si>
  <si>
    <t>&gt; 45-64 years ;  &gt; 1 year or more in main job ;  Persons ;</t>
  </si>
  <si>
    <t>&gt; 45-64 years ;  &gt; 1 year or more in main job ;  &gt; Males ;</t>
  </si>
  <si>
    <t>&gt; 45-64 years ;  &gt; 1 year or more in main job ;  &gt; Females ;</t>
  </si>
  <si>
    <t>&gt; 45-64 years ;  &gt;&gt; 1-4 years in main job ;  Persons ;</t>
  </si>
  <si>
    <t>&gt; 45-64 years ;  &gt;&gt; 1-4 years in main job ;  &gt; Males ;</t>
  </si>
  <si>
    <t>&gt; 45-64 years ;  &gt;&gt; 1-4 years in main job ;  &gt; Females ;</t>
  </si>
  <si>
    <t>&gt; 45-64 years ;  &gt;&gt;&gt; 1 year in main job ;  Persons ;</t>
  </si>
  <si>
    <t>&gt; 45-64 years ;  &gt;&gt;&gt; 1 year in main job ;  &gt; Males ;</t>
  </si>
  <si>
    <t>&gt; 45-64 years ;  &gt;&gt;&gt; 1 year in main job ;  &gt; Females ;</t>
  </si>
  <si>
    <t>&gt; 45-64 years ;  &gt;&gt;&gt; 2 years in main job ;  Persons ;</t>
  </si>
  <si>
    <t>&gt; 45-64 years ;  &gt;&gt;&gt; 2 years in main job ;  &gt; Males ;</t>
  </si>
  <si>
    <t>&gt; 45-64 years ;  &gt;&gt;&gt; 2 years in main job ;  &gt; Females ;</t>
  </si>
  <si>
    <t>&gt; 45-64 years ;  &gt;&gt;&gt; 3-4 years in main job ;  Persons ;</t>
  </si>
  <si>
    <t>&gt; 45-64 years ;  &gt;&gt;&gt; 3-4 years in main job ;  &gt; Males ;</t>
  </si>
  <si>
    <t>&gt; 45-64 years ;  &gt;&gt;&gt; 3-4 years in main job ;  &gt; Females ;</t>
  </si>
  <si>
    <t>&gt; 45-64 years ;  &gt;&gt; 5 years or more in main job ;  Persons ;</t>
  </si>
  <si>
    <t>&gt; 45-64 years ;  &gt;&gt; 5 years or more in main job ;  &gt; Males ;</t>
  </si>
  <si>
    <t>&gt; 45-64 years ;  &gt;&gt; 5 years or more in main job ;  &gt; Females ;</t>
  </si>
  <si>
    <t>&gt; 45-64 years ;  &gt;&gt;&gt; 5-9 years in main job ;  Persons ;</t>
  </si>
  <si>
    <t>&gt; 45-64 years ;  &gt;&gt;&gt; 5-9 years in main job ;  &gt; Males ;</t>
  </si>
  <si>
    <t>&gt; 45-64 years ;  &gt;&gt;&gt; 5-9 years in main job ;  &gt; Females ;</t>
  </si>
  <si>
    <t>&gt; 45-64 years ;  &gt;&gt;&gt; 10 years or more in main job ;  Persons ;</t>
  </si>
  <si>
    <t>&gt; 45-64 years ;  &gt;&gt;&gt; 10 years or more in main job ;  &gt; Males ;</t>
  </si>
  <si>
    <t>&gt; 45-64 years ;  &gt;&gt;&gt; 10 years or more in main job ;  &gt; Females ;</t>
  </si>
  <si>
    <t>&gt; 45-64 years ;  &gt;&gt;&gt;&gt; 10-19 years in main job ;  Persons ;</t>
  </si>
  <si>
    <t>&gt; 45-64 years ;  &gt;&gt;&gt;&gt; 10-19 years in main job ;  &gt; Males ;</t>
  </si>
  <si>
    <t>&gt; 45-64 years ;  &gt;&gt;&gt;&gt; 10-19 years in main job ;  &gt; Females ;</t>
  </si>
  <si>
    <t>&gt; 45-64 years ;  &gt;&gt;&gt;&gt; 20 years or more in main job ;  Persons ;</t>
  </si>
  <si>
    <t>&gt; 45-64 years ;  &gt;&gt;&gt;&gt; 20 years or more in main job ;  &gt; Males ;</t>
  </si>
  <si>
    <t>&gt; 45-64 years ;  &gt;&gt;&gt;&gt; 20 years or more in main job ;  &gt; Females ;</t>
  </si>
  <si>
    <t>&gt; 45-64 years ;  &gt; Changed jobs in last 12 months ;  Persons ;</t>
  </si>
  <si>
    <t>&gt; 45-64 years ;  &gt; Changed jobs in last 12 months ;  &gt; Males ;</t>
  </si>
  <si>
    <t>&gt; 45-64 years ;  &gt; Changed jobs in last 12 months ;  &gt; Females ;</t>
  </si>
  <si>
    <t>&gt; 45-64 years ;  &gt; Did not change jobs in last 12 months ;  Persons ;</t>
  </si>
  <si>
    <t>&gt; 45-64 years ;  &gt; Did not change jobs in last 12 months ;  &gt; Males ;</t>
  </si>
  <si>
    <t>&gt; 45-64 years ;  &gt; Did not change jobs in last 12 months ;  &gt; Females ;</t>
  </si>
  <si>
    <t>&gt; 45-64 years ;  Civilian Population aged 15 and over ;  Persons ;</t>
  </si>
  <si>
    <t>&gt; 45-64 years ;  Civilian Population aged 15 and over ;  &gt; Males ;</t>
  </si>
  <si>
    <t>&gt; 45-64 years ;  Civilian Population aged 15 and over ;  &gt; Females ;</t>
  </si>
  <si>
    <t>&gt; 45-64 years ;  Left, lost or worked multiple jobs last year ;  Persons ;</t>
  </si>
  <si>
    <t>&gt; 45-64 years ;  Left, lost or worked multiple jobs last year ;  &gt; Males ;</t>
  </si>
  <si>
    <t>&gt; 45-64 years ;  Left, lost or worked multiple jobs last year ;  &gt; Females ;</t>
  </si>
  <si>
    <t>&gt; 45-64 years ;  &gt; Employed and had more than one job last year ;  Persons ;</t>
  </si>
  <si>
    <t>&gt; 45-64 years ;  &gt; Employed and had more than one job last year ;  &gt; Males ;</t>
  </si>
  <si>
    <t>&gt; 45-64 years ;  &gt; Employed and had more than one job last year ;  &gt; Females ;</t>
  </si>
  <si>
    <t>&gt; 45-64 years ;  &gt;&gt; Single job holder and had more than one job last year ;  Persons ;</t>
  </si>
  <si>
    <t>&gt; 45-64 years ;  &gt;&gt; Single job holder and had more than one job last year ;  &gt; Males ;</t>
  </si>
  <si>
    <t>&gt; 45-64 years ;  &gt;&gt; Single job holder and had more than one job last year ;  &gt; Females ;</t>
  </si>
  <si>
    <t>&gt; 45-64 years ;  &gt;&gt; Multiple job holder and had more than one job last year ;  Persons ;</t>
  </si>
  <si>
    <t>&gt; 45-64 years ;  &gt;&gt; Multiple job holder and had more than one job last year ;  &gt; Males ;</t>
  </si>
  <si>
    <t>&gt; 45-64 years ;  &gt;&gt; Multiple job holder and had more than one job last year ;  &gt; Females ;</t>
  </si>
  <si>
    <t>&gt; 45-64 years ;  &gt;&gt; Underemployed and had more than one job last year ;  Persons ;</t>
  </si>
  <si>
    <t>&gt; 45-64 years ;  &gt;&gt; Underemployed and had more than one job last year ;  &gt; Males ;</t>
  </si>
  <si>
    <t>&gt; 45-64 years ;  &gt;&gt; Underemployed and had more than one job last year ;  &gt; Females ;</t>
  </si>
  <si>
    <t>&gt; 45-64 years ;  &gt; Unemployed and had a job last year ;  Persons ;</t>
  </si>
  <si>
    <t>&gt; 45-64 years ;  &gt; Unemployed and had a job last year ;  &gt; Males ;</t>
  </si>
  <si>
    <t>&gt; 45-64 years ;  &gt; Unemployed and had a job last year ;  &gt; Females ;</t>
  </si>
  <si>
    <t>&gt; 45-64 years ;  &gt; Not in the labour force and had a job last year ;  Persons ;</t>
  </si>
  <si>
    <t>&gt; 45-64 years ;  &gt; Not in the labour force and had a job last year ;  &gt; Males ;</t>
  </si>
  <si>
    <t>&gt; 45-64 years ;  &gt; Not in the labour force and had a job last year ;  &gt; Females ;</t>
  </si>
  <si>
    <t>&gt; 45-64 years ;  Left a job last year ;  Persons ;</t>
  </si>
  <si>
    <t>&gt; 45-64 years ;  Left a job last year ;  &gt; Males ;</t>
  </si>
  <si>
    <t>&gt; 45-64 years ;  Left a job last year ;  &gt; Females ;</t>
  </si>
  <si>
    <t>&gt; 45-64 years ;  &gt; Employed in a new job since left last job ;  Persons ;</t>
  </si>
  <si>
    <t>&gt; 45-64 years ;  &gt; Employed in a new job since left last job ;  &gt; Males ;</t>
  </si>
  <si>
    <t>&gt; 45-64 years ;  &gt; Employed in a new job since left last job ;  &gt; Females ;</t>
  </si>
  <si>
    <t>&gt; 45-64 years ;  &gt;&gt; Underemployed in a new job since left last job ;  Persons ;</t>
  </si>
  <si>
    <t>&gt; 45-64 years ;  &gt;&gt; Underemployed in a new job since left last job ;  &gt; Males ;</t>
  </si>
  <si>
    <t>&gt; 45-64 years ;  &gt;&gt; Underemployed in a new job since left last job ;  &gt; Females ;</t>
  </si>
  <si>
    <t>&gt; 45-64 years ;  &gt; Not employed since left last job ;  Persons ;</t>
  </si>
  <si>
    <t>&gt; 45-64 years ;  &gt; Not employed since left last job ;  &gt; Males ;</t>
  </si>
  <si>
    <t>&gt; 45-64 years ;  &gt; Not employed since left last job ;  &gt; Females ;</t>
  </si>
  <si>
    <t>&gt; 45-64 years ;  Lost a job last year ;  Persons ;</t>
  </si>
  <si>
    <t>&gt; 45-64 years ;  Lost a job last year ;  &gt; Males ;</t>
  </si>
  <si>
    <t>&gt; 45-64 years ;  Lost a job last year ;  &gt; Females ;</t>
  </si>
  <si>
    <t>&gt; 45-64 years ;  &gt; Retrenched last year ;  Persons ;</t>
  </si>
  <si>
    <t>&gt; 45-64 years ;  &gt; Retrenched last year ;  &gt; Males ;</t>
  </si>
  <si>
    <t>A126267642F</t>
  </si>
  <si>
    <t>A126260298C</t>
  </si>
  <si>
    <t>A126252898J</t>
  </si>
  <si>
    <t>A126267586X</t>
  </si>
  <si>
    <t>A126260242T</t>
  </si>
  <si>
    <t>A126252890R</t>
  </si>
  <si>
    <t>A126267578X</t>
  </si>
  <si>
    <t>A126260234T</t>
  </si>
  <si>
    <t>A126252982X</t>
  </si>
  <si>
    <t>A126267670R</t>
  </si>
  <si>
    <t>A126260326A</t>
  </si>
  <si>
    <t>A126252986J</t>
  </si>
  <si>
    <t>A126267674X</t>
  </si>
  <si>
    <t>A126260330T</t>
  </si>
  <si>
    <t>A126252906W</t>
  </si>
  <si>
    <t>A126267594X</t>
  </si>
  <si>
    <t>A126260250T</t>
  </si>
  <si>
    <t>A126252886X</t>
  </si>
  <si>
    <t>A126267574R</t>
  </si>
  <si>
    <t>A126260230J</t>
  </si>
  <si>
    <t>A126252926F</t>
  </si>
  <si>
    <t>A126267614W</t>
  </si>
  <si>
    <t>A126260270A</t>
  </si>
  <si>
    <t>A126252902L</t>
  </si>
  <si>
    <t>A126267590R</t>
  </si>
  <si>
    <t>A126260246A</t>
  </si>
  <si>
    <t>A126252930W</t>
  </si>
  <si>
    <t>A126267618F</t>
  </si>
  <si>
    <t>A126260274K</t>
  </si>
  <si>
    <t>A126252910L</t>
  </si>
  <si>
    <t>A126267598J</t>
  </si>
  <si>
    <t>A126260254A</t>
  </si>
  <si>
    <t>A126252934F</t>
  </si>
  <si>
    <t>A126267622W</t>
  </si>
  <si>
    <t>A126260278V</t>
  </si>
  <si>
    <t>A126252962R</t>
  </si>
  <si>
    <t>A126267650F</t>
  </si>
  <si>
    <t>A126260306T</t>
  </si>
  <si>
    <t>A126252938R</t>
  </si>
  <si>
    <t>A126267626F</t>
  </si>
  <si>
    <t>A126260282K</t>
  </si>
  <si>
    <t>A126252914W</t>
  </si>
  <si>
    <t>A126267602L</t>
  </si>
  <si>
    <t>A126260258K</t>
  </si>
  <si>
    <t>A126252990X</t>
  </si>
  <si>
    <t>A126267678J</t>
  </si>
  <si>
    <t>A126260334A</t>
  </si>
  <si>
    <t>A126252966X</t>
  </si>
  <si>
    <t>A126267654R</t>
  </si>
  <si>
    <t>A126260310J</t>
  </si>
  <si>
    <t>A126252970R</t>
  </si>
  <si>
    <t>A126267658X</t>
  </si>
  <si>
    <t>A126260314T</t>
  </si>
  <si>
    <t>A126253014J</t>
  </si>
  <si>
    <t>A126267702W</t>
  </si>
  <si>
    <t>A126260358V</t>
  </si>
  <si>
    <t>A126256630T</t>
  </si>
  <si>
    <t>A126271318F</t>
  </si>
  <si>
    <t>A126263974C</t>
  </si>
  <si>
    <t>A126256666V</t>
  </si>
  <si>
    <t>A126271354R</t>
  </si>
  <si>
    <t>A126264010C</t>
  </si>
  <si>
    <t>A126256614T</t>
  </si>
  <si>
    <t>A126271302L</t>
  </si>
  <si>
    <t>A126263958C</t>
  </si>
  <si>
    <t>A126256670K</t>
  </si>
  <si>
    <t>A126271358X</t>
  </si>
  <si>
    <t>A126264014L</t>
  </si>
  <si>
    <t>A126256674V</t>
  </si>
  <si>
    <t>A126271362R</t>
  </si>
  <si>
    <t>A126264018W</t>
  </si>
  <si>
    <t>A126256618A</t>
  </si>
  <si>
    <t>A126271306W</t>
  </si>
  <si>
    <t>A126263962V</t>
  </si>
  <si>
    <t>A126256622T</t>
  </si>
  <si>
    <t>A126271310L</t>
  </si>
  <si>
    <t>A126263966C</t>
  </si>
  <si>
    <t>A126256646K</t>
  </si>
  <si>
    <t>A126271334F</t>
  </si>
  <si>
    <t>A126263990C</t>
  </si>
  <si>
    <t>A126256590K</t>
  </si>
  <si>
    <t>A126271278X</t>
  </si>
  <si>
    <t>A126263934K</t>
  </si>
  <si>
    <t>A126256678C</t>
  </si>
  <si>
    <t>A126271366X</t>
  </si>
  <si>
    <t>A126264022L</t>
  </si>
  <si>
    <t>A126256650A</t>
  </si>
  <si>
    <t>A126271338R</t>
  </si>
  <si>
    <t>A126263994L</t>
  </si>
  <si>
    <t>A126256682V</t>
  </si>
  <si>
    <t>A126271370R</t>
  </si>
  <si>
    <t>A126264026W</t>
  </si>
  <si>
    <t>A126256594V</t>
  </si>
  <si>
    <t>A126271282R</t>
  </si>
  <si>
    <t>A126263938V</t>
  </si>
  <si>
    <t>A126256554A</t>
  </si>
  <si>
    <t>A126271242W</t>
  </si>
  <si>
    <t>A126263898L</t>
  </si>
  <si>
    <t>A126256566K</t>
  </si>
  <si>
    <t>A126271254F</t>
  </si>
  <si>
    <t>A126263910T</t>
  </si>
  <si>
    <t>A126256626A</t>
  </si>
  <si>
    <t>A126271314W</t>
  </si>
  <si>
    <t>A126263970V</t>
  </si>
  <si>
    <t>A126256570A</t>
  </si>
  <si>
    <t>A126271258R</t>
  </si>
  <si>
    <t>A126263914A</t>
  </si>
  <si>
    <t>A126256562A</t>
  </si>
  <si>
    <t>A126271250W</t>
  </si>
  <si>
    <t>A126263906A</t>
  </si>
  <si>
    <t>A126256654K</t>
  </si>
  <si>
    <t>A126271342F</t>
  </si>
  <si>
    <t>A126263998W</t>
  </si>
  <si>
    <t>A126256658V</t>
  </si>
  <si>
    <t>A126271346R</t>
  </si>
  <si>
    <t>A126264002C</t>
  </si>
  <si>
    <t>A126256578V</t>
  </si>
  <si>
    <t>A126271266R</t>
  </si>
  <si>
    <t>A126263922A</t>
  </si>
  <si>
    <t>A126256558K</t>
  </si>
  <si>
    <t>A126271246F</t>
  </si>
  <si>
    <t>A126263902T</t>
  </si>
  <si>
    <t>A126256598C</t>
  </si>
  <si>
    <t>A126271286X</t>
  </si>
  <si>
    <t>A126263942K</t>
  </si>
  <si>
    <t>A126256574K</t>
  </si>
  <si>
    <t>A126271262F</t>
  </si>
  <si>
    <t>A126263918K</t>
  </si>
  <si>
    <t>A126256602J</t>
  </si>
  <si>
    <t>A126271290R</t>
  </si>
  <si>
    <t>A126263946V</t>
  </si>
  <si>
    <t>A126256582K</t>
  </si>
  <si>
    <t>A126271270F</t>
  </si>
  <si>
    <t>A126263926K</t>
  </si>
  <si>
    <t>A126256606T</t>
  </si>
  <si>
    <t>A126271294X</t>
  </si>
  <si>
    <t>A126263950K</t>
  </si>
  <si>
    <t>A126256634A</t>
  </si>
  <si>
    <t>A126271322W</t>
  </si>
  <si>
    <t>A126263978L</t>
  </si>
  <si>
    <t>A126256610J</t>
  </si>
  <si>
    <t>A126271298J</t>
  </si>
  <si>
    <t>A126263954V</t>
  </si>
  <si>
    <t>A126256586V</t>
  </si>
  <si>
    <t>A126271274R</t>
  </si>
  <si>
    <t>A126263930A</t>
  </si>
  <si>
    <t>A126256662K</t>
  </si>
  <si>
    <t>A126271350F</t>
  </si>
  <si>
    <t>A126264006L</t>
  </si>
  <si>
    <t>A126256638K</t>
  </si>
  <si>
    <t>A126271326F</t>
  </si>
  <si>
    <t>A126263982C</t>
  </si>
  <si>
    <t>A126256642A</t>
  </si>
  <si>
    <t>A126271330W</t>
  </si>
  <si>
    <t>A126263986L</t>
  </si>
  <si>
    <t>A126256686C</t>
  </si>
  <si>
    <t>A126271374X</t>
  </si>
  <si>
    <t>A126264030L</t>
  </si>
  <si>
    <t>A126257854W</t>
  </si>
  <si>
    <t>A126272542T</t>
  </si>
  <si>
    <t>A126265198K</t>
  </si>
  <si>
    <t>A126257890F</t>
  </si>
  <si>
    <t>A126272578V</t>
  </si>
  <si>
    <t>A126265234J</t>
  </si>
  <si>
    <t>A126257838W</t>
  </si>
  <si>
    <t>A126272526T</t>
  </si>
  <si>
    <t>A126265182T</t>
  </si>
  <si>
    <t>A126257894R</t>
  </si>
  <si>
    <t>A126272582K</t>
  </si>
  <si>
    <t>A126265238T</t>
  </si>
  <si>
    <t>A126257898X</t>
  </si>
  <si>
    <t>A126272586V</t>
  </si>
  <si>
    <t>A126265242J</t>
  </si>
  <si>
    <t>A126257842L</t>
  </si>
  <si>
    <t>A126272530J</t>
  </si>
  <si>
    <t>A126265186A</t>
  </si>
  <si>
    <t>A126257846W</t>
  </si>
  <si>
    <t>A126272534T</t>
  </si>
  <si>
    <t>A126265190T</t>
  </si>
  <si>
    <t>A126257870W</t>
  </si>
  <si>
    <t>A126272558K</t>
  </si>
  <si>
    <t>A126265214X</t>
  </si>
  <si>
    <t>A126257814C</t>
  </si>
  <si>
    <t>A126272502X</t>
  </si>
  <si>
    <t>A126265158T</t>
  </si>
  <si>
    <t>A126257902C</t>
  </si>
  <si>
    <t>A126272590K</t>
  </si>
  <si>
    <t>A126265246T</t>
  </si>
  <si>
    <t>A126257874F</t>
  </si>
  <si>
    <t>A126272562A</t>
  </si>
  <si>
    <t>A126265218J</t>
  </si>
  <si>
    <t>A126257906L</t>
  </si>
  <si>
    <t>A126272594V</t>
  </si>
  <si>
    <t>A126265250J</t>
  </si>
  <si>
    <t>A126257818L</t>
  </si>
  <si>
    <t>A126272506J</t>
  </si>
  <si>
    <t>A126265162J</t>
  </si>
  <si>
    <t>A126257778F</t>
  </si>
  <si>
    <t>A126272466A</t>
  </si>
  <si>
    <t>A126265122R</t>
  </si>
  <si>
    <t>A126257790W</t>
  </si>
  <si>
    <t>A126272478K</t>
  </si>
  <si>
    <t>A126265134X</t>
  </si>
  <si>
    <t>A126257850L</t>
  </si>
  <si>
    <t>A126272538A</t>
  </si>
  <si>
    <t>A126265194A</t>
  </si>
  <si>
    <t>A126257794F</t>
  </si>
  <si>
    <t>A126272482A</t>
  </si>
  <si>
    <t>A126265138J</t>
  </si>
  <si>
    <t>A126257786F</t>
  </si>
  <si>
    <t>A126272474A</t>
  </si>
  <si>
    <t>A126265130R</t>
  </si>
  <si>
    <t>A126257878R</t>
  </si>
  <si>
    <t>A126272566K</t>
  </si>
  <si>
    <t>A126265222X</t>
  </si>
  <si>
    <t>A126257882F</t>
  </si>
  <si>
    <t>A126272570A</t>
  </si>
  <si>
    <t>A126265226J</t>
  </si>
  <si>
    <t>A126257802V</t>
  </si>
  <si>
    <t>A126272490A</t>
  </si>
  <si>
    <t>A126265146J</t>
  </si>
  <si>
    <t>A126257782W</t>
  </si>
  <si>
    <t>A126272470T</t>
  </si>
  <si>
    <t>A126265126X</t>
  </si>
  <si>
    <t>A126257822C</t>
  </si>
  <si>
    <t>A126272510X</t>
  </si>
  <si>
    <t>A126265166T</t>
  </si>
  <si>
    <t>A126257798R</t>
  </si>
  <si>
    <t>A126272486K</t>
  </si>
  <si>
    <t>A126265142X</t>
  </si>
  <si>
    <t>A126257826L</t>
  </si>
  <si>
    <t>A126272514J</t>
  </si>
  <si>
    <t>A126265170J</t>
  </si>
  <si>
    <t>A126257806C</t>
  </si>
  <si>
    <t>A126272494K</t>
  </si>
  <si>
    <t>A126265150X</t>
  </si>
  <si>
    <t>A126257830C</t>
  </si>
  <si>
    <t>A126272518T</t>
  </si>
  <si>
    <t>A126265174T</t>
  </si>
  <si>
    <t>A126257858F</t>
  </si>
  <si>
    <t>A126272546A</t>
  </si>
  <si>
    <t>A126265202R</t>
  </si>
  <si>
    <t>A126257834L</t>
  </si>
  <si>
    <t>A126272522J</t>
  </si>
  <si>
    <t>A126265178A</t>
  </si>
  <si>
    <t>A126257810V</t>
  </si>
  <si>
    <t>A126272498V</t>
  </si>
  <si>
    <t>A126265154J</t>
  </si>
  <si>
    <t>A126257886R</t>
  </si>
  <si>
    <t>A126272574K</t>
  </si>
  <si>
    <t>&gt; 45-64 years ;  &gt; Retrenched last year ;  &gt; Females ;</t>
  </si>
  <si>
    <t>&gt; 45-64 years ;  &gt; Employed in a new job since lost last job ;  Persons ;</t>
  </si>
  <si>
    <t>&gt; 45-64 years ;  &gt; Employed in a new job since lost last job ;  &gt; Males ;</t>
  </si>
  <si>
    <t>&gt; 45-64 years ;  &gt; Employed in a new job since lost last job ;  &gt; Females ;</t>
  </si>
  <si>
    <t>&gt; 45-64 years ;  &gt;&gt; Underemployed in a new job since lost last job ;  Persons ;</t>
  </si>
  <si>
    <t>&gt; 45-64 years ;  &gt;&gt; Underemployed in a new job since lost last job ;  &gt; Males ;</t>
  </si>
  <si>
    <t>&gt; 45-64 years ;  &gt;&gt; Underemployed in a new job since lost last job ;  &gt; Females ;</t>
  </si>
  <si>
    <t>&gt; 45-64 years ;  &gt; Not employed since lost last job ;  Persons ;</t>
  </si>
  <si>
    <t>&gt; 45-64 years ;  &gt; Not employed since lost last job ;  &gt; Males ;</t>
  </si>
  <si>
    <t>&gt; 45-64 years ;  &gt; Not employed since lost last job ;  &gt; Females ;</t>
  </si>
  <si>
    <t>65 years and over ;  Employed total ;  Persons ;</t>
  </si>
  <si>
    <t>65 years and over ;  Employed total ;  &gt; Males ;</t>
  </si>
  <si>
    <t>65 years and over ;  Employed total ;  &gt; Females ;</t>
  </si>
  <si>
    <t>65 years and over ;  &gt; Less than 1 year in main job ;  Persons ;</t>
  </si>
  <si>
    <t>65 years and over ;  &gt; Less than 1 year in main job ;  &gt; Males ;</t>
  </si>
  <si>
    <t>65 years and over ;  &gt; Less than 1 year in main job ;  &gt; Females ;</t>
  </si>
  <si>
    <t>65 years and over ;  &gt;&gt; Less than 3 months in main job ;  Persons ;</t>
  </si>
  <si>
    <t>65 years and over ;  &gt;&gt; Less than 3 months in main job ;  &gt; Males ;</t>
  </si>
  <si>
    <t>65 years and over ;  &gt;&gt; Less than 3 months in main job ;  &gt; Females ;</t>
  </si>
  <si>
    <t>65 years and over ;  &gt;&gt; 3-5 months in main job ;  Persons ;</t>
  </si>
  <si>
    <t>65 years and over ;  &gt;&gt; 3-5 months in main job ;  &gt; Males ;</t>
  </si>
  <si>
    <t>65 years and over ;  &gt;&gt; 3-5 months in main job ;  &gt; Females ;</t>
  </si>
  <si>
    <t>65 years and over ;  &gt;&gt; 6-11 months in main job ;  Persons ;</t>
  </si>
  <si>
    <t>65 years and over ;  &gt;&gt; 6-11 months in main job ;  &gt; Males ;</t>
  </si>
  <si>
    <t>65 years and over ;  &gt;&gt; 6-11 months in main job ;  &gt; Females ;</t>
  </si>
  <si>
    <t>65 years and over ;  &gt; 1 year or more in main job ;  Persons ;</t>
  </si>
  <si>
    <t>65 years and over ;  &gt; 1 year or more in main job ;  &gt; Males ;</t>
  </si>
  <si>
    <t>65 years and over ;  &gt; 1 year or more in main job ;  &gt; Females ;</t>
  </si>
  <si>
    <t>65 years and over ;  &gt;&gt; 1-4 years in main job ;  Persons ;</t>
  </si>
  <si>
    <t>65 years and over ;  &gt;&gt; 1-4 years in main job ;  &gt; Males ;</t>
  </si>
  <si>
    <t>65 years and over ;  &gt;&gt; 1-4 years in main job ;  &gt; Females ;</t>
  </si>
  <si>
    <t>65 years and over ;  &gt;&gt;&gt; 1 year in main job ;  Persons ;</t>
  </si>
  <si>
    <t>65 years and over ;  &gt;&gt;&gt; 1 year in main job ;  &gt; Males ;</t>
  </si>
  <si>
    <t>65 years and over ;  &gt;&gt;&gt; 1 year in main job ;  &gt; Females ;</t>
  </si>
  <si>
    <t>65 years and over ;  &gt;&gt;&gt; 2 years in main job ;  Persons ;</t>
  </si>
  <si>
    <t>65 years and over ;  &gt;&gt;&gt; 2 years in main job ;  &gt; Males ;</t>
  </si>
  <si>
    <t>65 years and over ;  &gt;&gt;&gt; 2 years in main job ;  &gt; Females ;</t>
  </si>
  <si>
    <t>65 years and over ;  &gt;&gt;&gt; 3-4 years in main job ;  Persons ;</t>
  </si>
  <si>
    <t>65 years and over ;  &gt;&gt;&gt; 3-4 years in main job ;  &gt; Males ;</t>
  </si>
  <si>
    <t>65 years and over ;  &gt;&gt;&gt; 3-4 years in main job ;  &gt; Females ;</t>
  </si>
  <si>
    <t>65 years and over ;  &gt;&gt; 5 years or more in main job ;  Persons ;</t>
  </si>
  <si>
    <t>65 years and over ;  &gt;&gt; 5 years or more in main job ;  &gt; Males ;</t>
  </si>
  <si>
    <t>65 years and over ;  &gt;&gt; 5 years or more in main job ;  &gt; Females ;</t>
  </si>
  <si>
    <t>65 years and over ;  &gt;&gt;&gt; 5-9 years in main job ;  Persons ;</t>
  </si>
  <si>
    <t>65 years and over ;  &gt;&gt;&gt; 5-9 years in main job ;  &gt; Males ;</t>
  </si>
  <si>
    <t>65 years and over ;  &gt;&gt;&gt; 5-9 years in main job ;  &gt; Females ;</t>
  </si>
  <si>
    <t>65 years and over ;  &gt;&gt;&gt; 10 years or more in main job ;  Persons ;</t>
  </si>
  <si>
    <t>65 years and over ;  &gt;&gt;&gt; 10 years or more in main job ;  &gt; Males ;</t>
  </si>
  <si>
    <t>65 years and over ;  &gt;&gt;&gt; 10 years or more in main job ;  &gt; Females ;</t>
  </si>
  <si>
    <t>65 years and over ;  &gt;&gt;&gt;&gt; 10-19 years in main job ;  Persons ;</t>
  </si>
  <si>
    <t>65 years and over ;  &gt;&gt;&gt;&gt; 10-19 years in main job ;  &gt; Males ;</t>
  </si>
  <si>
    <t>65 years and over ;  &gt;&gt;&gt;&gt; 10-19 years in main job ;  &gt; Females ;</t>
  </si>
  <si>
    <t>65 years and over ;  &gt;&gt;&gt;&gt; 20 years or more in main job ;  Persons ;</t>
  </si>
  <si>
    <t>65 years and over ;  &gt;&gt;&gt;&gt; 20 years or more in main job ;  &gt; Males ;</t>
  </si>
  <si>
    <t>65 years and over ;  &gt;&gt;&gt;&gt; 20 years or more in main job ;  &gt; Females ;</t>
  </si>
  <si>
    <t>65 years and over ;  &gt; Changed jobs in last 12 months ;  Persons ;</t>
  </si>
  <si>
    <t>65 years and over ;  &gt; Changed jobs in last 12 months ;  &gt; Males ;</t>
  </si>
  <si>
    <t>65 years and over ;  &gt; Changed jobs in last 12 months ;  &gt; Females ;</t>
  </si>
  <si>
    <t>65 years and over ;  &gt; Did not change jobs in last 12 months ;  Persons ;</t>
  </si>
  <si>
    <t>65 years and over ;  &gt; Did not change jobs in last 12 months ;  &gt; Males ;</t>
  </si>
  <si>
    <t>65 years and over ;  &gt; Did not change jobs in last 12 months ;  &gt; Females ;</t>
  </si>
  <si>
    <t>65 years and over ;  Civilian Population aged 15 and over ;  Persons ;</t>
  </si>
  <si>
    <t>65 years and over ;  Civilian Population aged 15 and over ;  &gt; Males ;</t>
  </si>
  <si>
    <t>65 years and over ;  Civilian Population aged 15 and over ;  &gt; Females ;</t>
  </si>
  <si>
    <t>65 years and over ;  Left, lost or worked multiple jobs last year ;  Persons ;</t>
  </si>
  <si>
    <t>65 years and over ;  Left, lost or worked multiple jobs last year ;  &gt; Males ;</t>
  </si>
  <si>
    <t>65 years and over ;  Left, lost or worked multiple jobs last year ;  &gt; Females ;</t>
  </si>
  <si>
    <t>65 years and over ;  &gt; Employed and had more than one job last year ;  Persons ;</t>
  </si>
  <si>
    <t>65 years and over ;  &gt; Employed and had more than one job last year ;  &gt; Males ;</t>
  </si>
  <si>
    <t>65 years and over ;  &gt; Employed and had more than one job last year ;  &gt; Females ;</t>
  </si>
  <si>
    <t>65 years and over ;  &gt;&gt; Single job holder and had more than one job last year ;  Persons ;</t>
  </si>
  <si>
    <t>65 years and over ;  &gt;&gt; Single job holder and had more than one job last year ;  &gt; Males ;</t>
  </si>
  <si>
    <t>65 years and over ;  &gt;&gt; Single job holder and had more than one job last year ;  &gt; Females ;</t>
  </si>
  <si>
    <t>65 years and over ;  &gt;&gt; Multiple job holder and had more than one job last year ;  Persons ;</t>
  </si>
  <si>
    <t>65 years and over ;  &gt;&gt; Multiple job holder and had more than one job last year ;  &gt; Males ;</t>
  </si>
  <si>
    <t>65 years and over ;  &gt;&gt; Multiple job holder and had more than one job last year ;  &gt; Females ;</t>
  </si>
  <si>
    <t>65 years and over ;  &gt;&gt; Underemployed and had more than one job last year ;  Persons ;</t>
  </si>
  <si>
    <t>65 years and over ;  &gt;&gt; Underemployed and had more than one job last year ;  &gt; Males ;</t>
  </si>
  <si>
    <t>65 years and over ;  &gt;&gt; Underemployed and had more than one job last year ;  &gt; Females ;</t>
  </si>
  <si>
    <t>65 years and over ;  &gt; Unemployed and had a job last year ;  Persons ;</t>
  </si>
  <si>
    <t>65 years and over ;  &gt; Unemployed and had a job last year ;  &gt; Males ;</t>
  </si>
  <si>
    <t>65 years and over ;  &gt; Unemployed and had a job last year ;  &gt; Females ;</t>
  </si>
  <si>
    <t>65 years and over ;  &gt; Not in the labour force and had a job last year ;  Persons ;</t>
  </si>
  <si>
    <t>65 years and over ;  &gt; Not in the labour force and had a job last year ;  &gt; Males ;</t>
  </si>
  <si>
    <t>65 years and over ;  &gt; Not in the labour force and had a job last year ;  &gt; Females ;</t>
  </si>
  <si>
    <t>65 years and over ;  Left a job last year ;  Persons ;</t>
  </si>
  <si>
    <t>65 years and over ;  Left a job last year ;  &gt; Males ;</t>
  </si>
  <si>
    <t>65 years and over ;  Left a job last year ;  &gt; Females ;</t>
  </si>
  <si>
    <t>65 years and over ;  &gt; Employed in a new job since left last job ;  Persons ;</t>
  </si>
  <si>
    <t>65 years and over ;  &gt; Employed in a new job since left last job ;  &gt; Males ;</t>
  </si>
  <si>
    <t>65 years and over ;  &gt; Employed in a new job since left last job ;  &gt; Females ;</t>
  </si>
  <si>
    <t>65 years and over ;  &gt;&gt; Underemployed in a new job since left last job ;  Persons ;</t>
  </si>
  <si>
    <t>65 years and over ;  &gt;&gt; Underemployed in a new job since left last job ;  &gt; Males ;</t>
  </si>
  <si>
    <t>65 years and over ;  &gt;&gt; Underemployed in a new job since left last job ;  &gt; Females ;</t>
  </si>
  <si>
    <t>65 years and over ;  &gt; Not employed since left last job ;  Persons ;</t>
  </si>
  <si>
    <t>65 years and over ;  &gt; Not employed since left last job ;  &gt; Males ;</t>
  </si>
  <si>
    <t>65 years and over ;  &gt; Not employed since left last job ;  &gt; Females ;</t>
  </si>
  <si>
    <t>65 years and over ;  Lost a job last year ;  Persons ;</t>
  </si>
  <si>
    <t>65 years and over ;  Lost a job last year ;  &gt; Males ;</t>
  </si>
  <si>
    <t>65 years and over ;  Lost a job last year ;  &gt; Females ;</t>
  </si>
  <si>
    <t>65 years and over ;  &gt; Retrenched last year ;  Persons ;</t>
  </si>
  <si>
    <t>65 years and over ;  &gt; Retrenched last year ;  &gt; Males ;</t>
  </si>
  <si>
    <t>65 years and over ;  &gt; Retrenched last year ;  &gt; Females ;</t>
  </si>
  <si>
    <t>65 years and over ;  &gt; Employed in a new job since lost last job ;  Persons ;</t>
  </si>
  <si>
    <t>65 years and over ;  &gt; Employed in a new job since lost last job ;  &gt; Males ;</t>
  </si>
  <si>
    <t>65 years and over ;  &gt; Employed in a new job since lost last job ;  &gt; Females ;</t>
  </si>
  <si>
    <t>65 years and over ;  &gt;&gt; Underemployed in a new job since lost last job ;  Persons ;</t>
  </si>
  <si>
    <t>65 years and over ;  &gt;&gt; Underemployed in a new job since lost last job ;  &gt; Males ;</t>
  </si>
  <si>
    <t>65 years and over ;  &gt;&gt; Underemployed in a new job since lost last job ;  &gt; Females ;</t>
  </si>
  <si>
    <t>65 years and over ;  &gt; Not employed since lost last job ;  Persons ;</t>
  </si>
  <si>
    <t>65 years and over ;  &gt; Not employed since lost last job ;  &gt; Males ;</t>
  </si>
  <si>
    <t>65 years and over ;  &gt; Not employed since lost last job ;  &gt; Females ;</t>
  </si>
  <si>
    <t>New South Wales ;  Employed total ;  Persons ;</t>
  </si>
  <si>
    <t>New South Wales ;  Employed total ;  &gt; Males ;</t>
  </si>
  <si>
    <t>New South Wales ;  Employed total ;  &gt; Females ;</t>
  </si>
  <si>
    <t>New South Wales ;  &gt; Less than 1 year in main job ;  Persons ;</t>
  </si>
  <si>
    <t>New South Wales ;  &gt; Less than 1 year in main job ;  &gt; Males ;</t>
  </si>
  <si>
    <t>New South Wales ;  &gt; Less than 1 year in main job ;  &gt; Females ;</t>
  </si>
  <si>
    <t>New South Wales ;  &gt;&gt; Less than 3 months in main job ;  Persons ;</t>
  </si>
  <si>
    <t>New South Wales ;  &gt;&gt; Less than 3 months in main job ;  &gt; Males ;</t>
  </si>
  <si>
    <t>New South Wales ;  &gt;&gt; Less than 3 months in main job ;  &gt; Females ;</t>
  </si>
  <si>
    <t>New South Wales ;  &gt;&gt; 3-5 months in main job ;  Persons ;</t>
  </si>
  <si>
    <t>New South Wales ;  &gt;&gt; 3-5 months in main job ;  &gt; Males ;</t>
  </si>
  <si>
    <t>New South Wales ;  &gt;&gt; 3-5 months in main job ;  &gt; Females ;</t>
  </si>
  <si>
    <t>New South Wales ;  &gt;&gt; 6-11 months in main job ;  Persons ;</t>
  </si>
  <si>
    <t>New South Wales ;  &gt;&gt; 6-11 months in main job ;  &gt; Males ;</t>
  </si>
  <si>
    <t>New South Wales ;  &gt;&gt; 6-11 months in main job ;  &gt; Females ;</t>
  </si>
  <si>
    <t>New South Wales ;  &gt; 1 year or more in main job ;  Persons ;</t>
  </si>
  <si>
    <t>New South Wales ;  &gt; 1 year or more in main job ;  &gt; Males ;</t>
  </si>
  <si>
    <t>New South Wales ;  &gt; 1 year or more in main job ;  &gt; Females ;</t>
  </si>
  <si>
    <t>New South Wales ;  &gt;&gt; 1-4 years in main job ;  Persons ;</t>
  </si>
  <si>
    <t>New South Wales ;  &gt;&gt; 1-4 years in main job ;  &gt; Males ;</t>
  </si>
  <si>
    <t>New South Wales ;  &gt;&gt; 1-4 years in main job ;  &gt; Females ;</t>
  </si>
  <si>
    <t>New South Wales ;  &gt;&gt;&gt; 1 year in main job ;  Persons ;</t>
  </si>
  <si>
    <t>New South Wales ;  &gt;&gt;&gt; 1 year in main job ;  &gt; Males ;</t>
  </si>
  <si>
    <t>New South Wales ;  &gt;&gt;&gt; 1 year in main job ;  &gt; Females ;</t>
  </si>
  <si>
    <t>New South Wales ;  &gt;&gt;&gt; 2 years in main job ;  Persons ;</t>
  </si>
  <si>
    <t>New South Wales ;  &gt;&gt;&gt; 2 years in main job ;  &gt; Males ;</t>
  </si>
  <si>
    <t>New South Wales ;  &gt;&gt;&gt; 2 years in main job ;  &gt; Females ;</t>
  </si>
  <si>
    <t>New South Wales ;  &gt;&gt;&gt; 3-4 years in main job ;  Persons ;</t>
  </si>
  <si>
    <t>New South Wales ;  &gt;&gt;&gt; 3-4 years in main job ;  &gt; Males ;</t>
  </si>
  <si>
    <t>New South Wales ;  &gt;&gt;&gt; 3-4 years in main job ;  &gt; Females ;</t>
  </si>
  <si>
    <t>New South Wales ;  &gt;&gt; 5 years or more in main job ;  Persons ;</t>
  </si>
  <si>
    <t>New South Wales ;  &gt;&gt; 5 years or more in main job ;  &gt; Males ;</t>
  </si>
  <si>
    <t>New South Wales ;  &gt;&gt; 5 years or more in main job ;  &gt; Females ;</t>
  </si>
  <si>
    <t>New South Wales ;  &gt;&gt;&gt; 5-9 years in main job ;  Persons ;</t>
  </si>
  <si>
    <t>New South Wales ;  &gt;&gt;&gt; 5-9 years in main job ;  &gt; Males ;</t>
  </si>
  <si>
    <t>New South Wales ;  &gt;&gt;&gt; 5-9 years in main job ;  &gt; Females ;</t>
  </si>
  <si>
    <t>New South Wales ;  &gt;&gt;&gt; 10 years or more in main job ;  Persons ;</t>
  </si>
  <si>
    <t>New South Wales ;  &gt;&gt;&gt; 10 years or more in main job ;  &gt; Males ;</t>
  </si>
  <si>
    <t>New South Wales ;  &gt;&gt;&gt; 10 years or more in main job ;  &gt; Females ;</t>
  </si>
  <si>
    <t>New South Wales ;  &gt;&gt;&gt;&gt; 10-19 years in main job ;  Persons ;</t>
  </si>
  <si>
    <t>New South Wales ;  &gt;&gt;&gt;&gt; 10-19 years in main job ;  &gt; Males ;</t>
  </si>
  <si>
    <t>New South Wales ;  &gt;&gt;&gt;&gt; 10-19 years in main job ;  &gt; Females ;</t>
  </si>
  <si>
    <t>New South Wales ;  &gt;&gt;&gt;&gt; 20 years or more in main job ;  Persons ;</t>
  </si>
  <si>
    <t>New South Wales ;  &gt;&gt;&gt;&gt; 20 years or more in main job ;  &gt; Males ;</t>
  </si>
  <si>
    <t>New South Wales ;  &gt;&gt;&gt;&gt; 20 years or more in main job ;  &gt; Females ;</t>
  </si>
  <si>
    <t>New South Wales ;  &gt; Changed jobs in last 12 months ;  Persons ;</t>
  </si>
  <si>
    <t>New South Wales ;  &gt; Changed jobs in last 12 months ;  &gt; Males ;</t>
  </si>
  <si>
    <t>New South Wales ;  &gt; Changed jobs in last 12 months ;  &gt; Females ;</t>
  </si>
  <si>
    <t>New South Wales ;  &gt; Did not change jobs in last 12 months ;  Persons ;</t>
  </si>
  <si>
    <t>New South Wales ;  &gt; Did not change jobs in last 12 months ;  &gt; Males ;</t>
  </si>
  <si>
    <t>New South Wales ;  &gt; Did not change jobs in last 12 months ;  &gt; Females ;</t>
  </si>
  <si>
    <t>New South Wales ;  Civilian Population aged 15 and over ;  Persons ;</t>
  </si>
  <si>
    <t>New South Wales ;  Civilian Population aged 15 and over ;  &gt; Males ;</t>
  </si>
  <si>
    <t>New South Wales ;  Civilian Population aged 15 and over ;  &gt; Females ;</t>
  </si>
  <si>
    <t>New South Wales ;  Left, lost or worked multiple jobs last year ;  Persons ;</t>
  </si>
  <si>
    <t>New South Wales ;  Left, lost or worked multiple jobs last year ;  &gt; Males ;</t>
  </si>
  <si>
    <t>New South Wales ;  Left, lost or worked multiple jobs last year ;  &gt; Females ;</t>
  </si>
  <si>
    <t>New South Wales ;  &gt; Employed and had more than one job last year ;  Persons ;</t>
  </si>
  <si>
    <t>New South Wales ;  &gt; Employed and had more than one job last year ;  &gt; Males ;</t>
  </si>
  <si>
    <t>New South Wales ;  &gt; Employed and had more than one job last year ;  &gt; Females ;</t>
  </si>
  <si>
    <t>New South Wales ;  &gt;&gt; Single job holder and had more than one job last year ;  Persons ;</t>
  </si>
  <si>
    <t>New South Wales ;  &gt;&gt; Single job holder and had more than one job last year ;  &gt; Males ;</t>
  </si>
  <si>
    <t>New South Wales ;  &gt;&gt; Single job holder and had more than one job last year ;  &gt; Females ;</t>
  </si>
  <si>
    <t>New South Wales ;  &gt;&gt; Multiple job holder and had more than one job last year ;  Persons ;</t>
  </si>
  <si>
    <t>New South Wales ;  &gt;&gt; Multiple job holder and had more than one job last year ;  &gt; Males ;</t>
  </si>
  <si>
    <t>New South Wales ;  &gt;&gt; Multiple job holder and had more than one job last year ;  &gt; Females ;</t>
  </si>
  <si>
    <t>New South Wales ;  &gt;&gt; Underemployed and had more than one job last year ;  Persons ;</t>
  </si>
  <si>
    <t>New South Wales ;  &gt;&gt; Underemployed and had more than one job last year ;  &gt; Males ;</t>
  </si>
  <si>
    <t>New South Wales ;  &gt;&gt; Underemployed and had more than one job last year ;  &gt; Females ;</t>
  </si>
  <si>
    <t>New South Wales ;  &gt; Unemployed and had a job last year ;  Persons ;</t>
  </si>
  <si>
    <t>New South Wales ;  &gt; Unemployed and had a job last year ;  &gt; Males ;</t>
  </si>
  <si>
    <t>New South Wales ;  &gt; Unemployed and had a job last year ;  &gt; Females ;</t>
  </si>
  <si>
    <t>New South Wales ;  &gt; Not in the labour force and had a job last year ;  Persons ;</t>
  </si>
  <si>
    <t>New South Wales ;  &gt; Not in the labour force and had a job last year ;  &gt; Males ;</t>
  </si>
  <si>
    <t>New South Wales ;  &gt; Not in the labour force and had a job last year ;  &gt; Females ;</t>
  </si>
  <si>
    <t>New South Wales ;  Left a job last year ;  Persons ;</t>
  </si>
  <si>
    <t>New South Wales ;  Left a job last year ;  &gt; Males ;</t>
  </si>
  <si>
    <t>New South Wales ;  Left a job last year ;  &gt; Females ;</t>
  </si>
  <si>
    <t>New South Wales ;  &gt; Employed in a new job since left last job ;  Persons ;</t>
  </si>
  <si>
    <t>New South Wales ;  &gt; Employed in a new job since left last job ;  &gt; Males ;</t>
  </si>
  <si>
    <t>New South Wales ;  &gt; Employed in a new job since left last job ;  &gt; Females ;</t>
  </si>
  <si>
    <t>New South Wales ;  &gt;&gt; Underemployed in a new job since left last job ;  Persons ;</t>
  </si>
  <si>
    <t>New South Wales ;  &gt;&gt; Underemployed in a new job since left last job ;  &gt; Males ;</t>
  </si>
  <si>
    <t>New South Wales ;  &gt;&gt; Underemployed in a new job since left last job ;  &gt; Females ;</t>
  </si>
  <si>
    <t>New South Wales ;  &gt; Not employed since left last job ;  Persons ;</t>
  </si>
  <si>
    <t>New South Wales ;  &gt; Not employed since left last job ;  &gt; Males ;</t>
  </si>
  <si>
    <t>New South Wales ;  &gt; Not employed since left last job ;  &gt; Females ;</t>
  </si>
  <si>
    <t>New South Wales ;  Lost a job last year ;  Persons ;</t>
  </si>
  <si>
    <t>New South Wales ;  Lost a job last year ;  &gt; Males ;</t>
  </si>
  <si>
    <t>New South Wales ;  Lost a job last year ;  &gt; Females ;</t>
  </si>
  <si>
    <t>New South Wales ;  &gt; Retrenched last year ;  Persons ;</t>
  </si>
  <si>
    <t>New South Wales ;  &gt; Retrenched last year ;  &gt; Males ;</t>
  </si>
  <si>
    <t>New South Wales ;  &gt; Retrenched last year ;  &gt; Females ;</t>
  </si>
  <si>
    <t>New South Wales ;  &gt; Employed in a new job since lost last job ;  Persons ;</t>
  </si>
  <si>
    <t>New South Wales ;  &gt; Employed in a new job since lost last job ;  &gt; Males ;</t>
  </si>
  <si>
    <t>New South Wales ;  &gt; Employed in a new job since lost last job ;  &gt; Females ;</t>
  </si>
  <si>
    <t>New South Wales ;  &gt;&gt; Underemployed in a new job since lost last job ;  Persons ;</t>
  </si>
  <si>
    <t>New South Wales ;  &gt;&gt; Underemployed in a new job since lost last job ;  &gt; Males ;</t>
  </si>
  <si>
    <t>New South Wales ;  &gt;&gt; Underemployed in a new job since lost last job ;  &gt; Females ;</t>
  </si>
  <si>
    <t>New South Wales ;  &gt; Not employed since lost last job ;  Persons ;</t>
  </si>
  <si>
    <t>New South Wales ;  &gt; Not employed since lost last job ;  &gt; Males ;</t>
  </si>
  <si>
    <t>New South Wales ;  &gt; Not employed since lost last job ;  &gt; Females ;</t>
  </si>
  <si>
    <t>Victoria ;  Employed total ;  Persons ;</t>
  </si>
  <si>
    <t>Victoria ;  Employed total ;  &gt; Males ;</t>
  </si>
  <si>
    <t>Victoria ;  Employed total ;  &gt; Females ;</t>
  </si>
  <si>
    <t>Victoria ;  &gt; Less than 1 year in main job ;  Persons ;</t>
  </si>
  <si>
    <t>Victoria ;  &gt; Less than 1 year in main job ;  &gt; Males ;</t>
  </si>
  <si>
    <t>Victoria ;  &gt; Less than 1 year in main job ;  &gt; Females ;</t>
  </si>
  <si>
    <t>Victoria ;  &gt;&gt; Less than 3 months in main job ;  Persons ;</t>
  </si>
  <si>
    <t>Victoria ;  &gt;&gt; Less than 3 months in main job ;  &gt; Males ;</t>
  </si>
  <si>
    <t>Victoria ;  &gt;&gt; Less than 3 months in main job ;  &gt; Females ;</t>
  </si>
  <si>
    <t>Victoria ;  &gt;&gt; 3-5 months in main job ;  Persons ;</t>
  </si>
  <si>
    <t>Victoria ;  &gt;&gt; 3-5 months in main job ;  &gt; Males ;</t>
  </si>
  <si>
    <t>Victoria ;  &gt;&gt; 3-5 months in main job ;  &gt; Females ;</t>
  </si>
  <si>
    <t>Victoria ;  &gt;&gt; 6-11 months in main job ;  Persons ;</t>
  </si>
  <si>
    <t>Victoria ;  &gt;&gt; 6-11 months in main job ;  &gt; Males ;</t>
  </si>
  <si>
    <t>Victoria ;  &gt;&gt; 6-11 months in main job ;  &gt; Females ;</t>
  </si>
  <si>
    <t>Victoria ;  &gt; 1 year or more in main job ;  Persons ;</t>
  </si>
  <si>
    <t>Victoria ;  &gt; 1 year or more in main job ;  &gt; Males ;</t>
  </si>
  <si>
    <t>Victoria ;  &gt; 1 year or more in main job ;  &gt; Females ;</t>
  </si>
  <si>
    <t>Victoria ;  &gt;&gt; 1-4 years in main job ;  Persons ;</t>
  </si>
  <si>
    <t>Victoria ;  &gt;&gt; 1-4 years in main job ;  &gt; Males ;</t>
  </si>
  <si>
    <t>Victoria ;  &gt;&gt; 1-4 years in main job ;  &gt; Females ;</t>
  </si>
  <si>
    <t>Victoria ;  &gt;&gt;&gt; 1 year in main job ;  Persons ;</t>
  </si>
  <si>
    <t>Victoria ;  &gt;&gt;&gt; 1 year in main job ;  &gt; Males ;</t>
  </si>
  <si>
    <t>Victoria ;  &gt;&gt;&gt; 1 year in main job ;  &gt; Females ;</t>
  </si>
  <si>
    <t>Victoria ;  &gt;&gt;&gt; 2 years in main job ;  Persons ;</t>
  </si>
  <si>
    <t>Victoria ;  &gt;&gt;&gt; 2 years in main job ;  &gt; Males ;</t>
  </si>
  <si>
    <t>Victoria ;  &gt;&gt;&gt; 2 years in main job ;  &gt; Females ;</t>
  </si>
  <si>
    <t>Victoria ;  &gt;&gt;&gt; 3-4 years in main job ;  Persons ;</t>
  </si>
  <si>
    <t>Victoria ;  &gt;&gt;&gt; 3-4 years in main job ;  &gt; Males ;</t>
  </si>
  <si>
    <t>Victoria ;  &gt;&gt;&gt; 3-4 years in main job ;  &gt; Females ;</t>
  </si>
  <si>
    <t>Victoria ;  &gt;&gt; 5 years or more in main job ;  Persons ;</t>
  </si>
  <si>
    <t>Victoria ;  &gt;&gt; 5 years or more in main job ;  &gt; Males ;</t>
  </si>
  <si>
    <t>Victoria ;  &gt;&gt; 5 years or more in main job ;  &gt; Females ;</t>
  </si>
  <si>
    <t>Victoria ;  &gt;&gt;&gt; 5-9 years in main job ;  Persons ;</t>
  </si>
  <si>
    <t>Victoria ;  &gt;&gt;&gt; 5-9 years in main job ;  &gt; Males ;</t>
  </si>
  <si>
    <t>Victoria ;  &gt;&gt;&gt; 5-9 years in main job ;  &gt; Females ;</t>
  </si>
  <si>
    <t>A126265230X</t>
  </si>
  <si>
    <t>A126257862W</t>
  </si>
  <si>
    <t>A126272550T</t>
  </si>
  <si>
    <t>A126265206X</t>
  </si>
  <si>
    <t>A126257866F</t>
  </si>
  <si>
    <t>A126272554A</t>
  </si>
  <si>
    <t>A126265210R</t>
  </si>
  <si>
    <t>A126257910C</t>
  </si>
  <si>
    <t>A126272598C</t>
  </si>
  <si>
    <t>A126265254T</t>
  </si>
  <si>
    <t>A126254182L</t>
  </si>
  <si>
    <t>A126268870A</t>
  </si>
  <si>
    <t>A126261526L</t>
  </si>
  <si>
    <t>A126254218C</t>
  </si>
  <si>
    <t>A126268906T</t>
  </si>
  <si>
    <t>A126261562W</t>
  </si>
  <si>
    <t>A126254166L</t>
  </si>
  <si>
    <t>A126268854A</t>
  </si>
  <si>
    <t>A126261510V</t>
  </si>
  <si>
    <t>A126254222V</t>
  </si>
  <si>
    <t>A126268910J</t>
  </si>
  <si>
    <t>A126261566F</t>
  </si>
  <si>
    <t>A126254226C</t>
  </si>
  <si>
    <t>A126268914T</t>
  </si>
  <si>
    <t>A126261570W</t>
  </si>
  <si>
    <t>A126254170C</t>
  </si>
  <si>
    <t>A126268858K</t>
  </si>
  <si>
    <t>A126261514C</t>
  </si>
  <si>
    <t>A126254174L</t>
  </si>
  <si>
    <t>A126268862A</t>
  </si>
  <si>
    <t>A126261518L</t>
  </si>
  <si>
    <t>A126254198F</t>
  </si>
  <si>
    <t>A126268886V</t>
  </si>
  <si>
    <t>A126261542L</t>
  </si>
  <si>
    <t>A126254142V</t>
  </si>
  <si>
    <t>A126268830J</t>
  </si>
  <si>
    <t>A126261486F</t>
  </si>
  <si>
    <t>A126254230V</t>
  </si>
  <si>
    <t>A126268918A</t>
  </si>
  <si>
    <t>A126261574F</t>
  </si>
  <si>
    <t>A126254202K</t>
  </si>
  <si>
    <t>A126268890K</t>
  </si>
  <si>
    <t>A126261546W</t>
  </si>
  <si>
    <t>A126254234C</t>
  </si>
  <si>
    <t>A126268922T</t>
  </si>
  <si>
    <t>A126261578R</t>
  </si>
  <si>
    <t>A126254146C</t>
  </si>
  <si>
    <t>A126268834T</t>
  </si>
  <si>
    <t>A126261490W</t>
  </si>
  <si>
    <t>A126254106K</t>
  </si>
  <si>
    <t>A126268794K</t>
  </si>
  <si>
    <t>A126261450C</t>
  </si>
  <si>
    <t>A126254118V</t>
  </si>
  <si>
    <t>A126268806J</t>
  </si>
  <si>
    <t>A126261462L</t>
  </si>
  <si>
    <t>A126254178W</t>
  </si>
  <si>
    <t>A126268866K</t>
  </si>
  <si>
    <t>A126261522C</t>
  </si>
  <si>
    <t>A126254122K</t>
  </si>
  <si>
    <t>A126268810X</t>
  </si>
  <si>
    <t>A126261466W</t>
  </si>
  <si>
    <t>A126254114K</t>
  </si>
  <si>
    <t>A126268802X</t>
  </si>
  <si>
    <t>A126261458W</t>
  </si>
  <si>
    <t>A126254206V</t>
  </si>
  <si>
    <t>A126268894V</t>
  </si>
  <si>
    <t>A126261550L</t>
  </si>
  <si>
    <t>A126254210K</t>
  </si>
  <si>
    <t>A126268898C</t>
  </si>
  <si>
    <t>A126261554W</t>
  </si>
  <si>
    <t>A126254130K</t>
  </si>
  <si>
    <t>A126268818T</t>
  </si>
  <si>
    <t>A126261474W</t>
  </si>
  <si>
    <t>A126254110A</t>
  </si>
  <si>
    <t>A126268798V</t>
  </si>
  <si>
    <t>A126261454L</t>
  </si>
  <si>
    <t>A126254150V</t>
  </si>
  <si>
    <t>A126268838A</t>
  </si>
  <si>
    <t>A126261494F</t>
  </si>
  <si>
    <t>A126254126V</t>
  </si>
  <si>
    <t>A126268814J</t>
  </si>
  <si>
    <t>A126261470L</t>
  </si>
  <si>
    <t>A126254154C</t>
  </si>
  <si>
    <t>A126268842T</t>
  </si>
  <si>
    <t>A126261498R</t>
  </si>
  <si>
    <t>A126254134V</t>
  </si>
  <si>
    <t>A126268822J</t>
  </si>
  <si>
    <t>A126261478F</t>
  </si>
  <si>
    <t>A126254158L</t>
  </si>
  <si>
    <t>A126268846A</t>
  </si>
  <si>
    <t>A126261502V</t>
  </si>
  <si>
    <t>A126254186W</t>
  </si>
  <si>
    <t>A126268874K</t>
  </si>
  <si>
    <t>A126261530C</t>
  </si>
  <si>
    <t>A126254162C</t>
  </si>
  <si>
    <t>A126268850T</t>
  </si>
  <si>
    <t>A126261506C</t>
  </si>
  <si>
    <t>A126254138C</t>
  </si>
  <si>
    <t>A126268826T</t>
  </si>
  <si>
    <t>A126261482W</t>
  </si>
  <si>
    <t>A126254214V</t>
  </si>
  <si>
    <t>A126268902J</t>
  </si>
  <si>
    <t>A126261558F</t>
  </si>
  <si>
    <t>A126254190L</t>
  </si>
  <si>
    <t>A126268878V</t>
  </si>
  <si>
    <t>A126261534L</t>
  </si>
  <si>
    <t>A126254194W</t>
  </si>
  <si>
    <t>A126268882K</t>
  </si>
  <si>
    <t>A126261538W</t>
  </si>
  <si>
    <t>A126254238L</t>
  </si>
  <si>
    <t>A126268926A</t>
  </si>
  <si>
    <t>A126261582F</t>
  </si>
  <si>
    <t>A126252550V</t>
  </si>
  <si>
    <t>A126267238C</t>
  </si>
  <si>
    <t>A126259894A</t>
  </si>
  <si>
    <t>A126252586W</t>
  </si>
  <si>
    <t>A126267274L</t>
  </si>
  <si>
    <t>A126259930X</t>
  </si>
  <si>
    <t>A126252534V</t>
  </si>
  <si>
    <t>A126267222K</t>
  </si>
  <si>
    <t>A126259878A</t>
  </si>
  <si>
    <t>A126252590L</t>
  </si>
  <si>
    <t>A126267278W</t>
  </si>
  <si>
    <t>A126259934J</t>
  </si>
  <si>
    <t>A126252594W</t>
  </si>
  <si>
    <t>A126267282L</t>
  </si>
  <si>
    <t>A126259938T</t>
  </si>
  <si>
    <t>A126252538C</t>
  </si>
  <si>
    <t>A126267226V</t>
  </si>
  <si>
    <t>A126259882T</t>
  </si>
  <si>
    <t>A126252542V</t>
  </si>
  <si>
    <t>A126267230K</t>
  </si>
  <si>
    <t>A126259886A</t>
  </si>
  <si>
    <t>A126252566L</t>
  </si>
  <si>
    <t>A126267254C</t>
  </si>
  <si>
    <t>A126259910R</t>
  </si>
  <si>
    <t>A126252510A</t>
  </si>
  <si>
    <t>A126267198W</t>
  </si>
  <si>
    <t>A126259854J</t>
  </si>
  <si>
    <t>A126252598F</t>
  </si>
  <si>
    <t>A126267286W</t>
  </si>
  <si>
    <t>A126259942J</t>
  </si>
  <si>
    <t>A126252570C</t>
  </si>
  <si>
    <t>A126267258L</t>
  </si>
  <si>
    <t>A126259914X</t>
  </si>
  <si>
    <t>A126252602K</t>
  </si>
  <si>
    <t>A126267290L</t>
  </si>
  <si>
    <t>A126259946T</t>
  </si>
  <si>
    <t>A126252514K</t>
  </si>
  <si>
    <t>A126267202A</t>
  </si>
  <si>
    <t>A126259858T</t>
  </si>
  <si>
    <t>A126252474C</t>
  </si>
  <si>
    <t>A126267162V</t>
  </si>
  <si>
    <t>A126259818X</t>
  </si>
  <si>
    <t>A126252486L</t>
  </si>
  <si>
    <t>A126267174C</t>
  </si>
  <si>
    <t>A126259830R</t>
  </si>
  <si>
    <t>A126252546C</t>
  </si>
  <si>
    <t>A126267234V</t>
  </si>
  <si>
    <t>A126259890T</t>
  </si>
  <si>
    <t>A126252490C</t>
  </si>
  <si>
    <t>A126267178L</t>
  </si>
  <si>
    <t>A126259834X</t>
  </si>
  <si>
    <t>A126252482C</t>
  </si>
  <si>
    <t>A126267170V</t>
  </si>
  <si>
    <t>A126259826X</t>
  </si>
  <si>
    <t>A126252574L</t>
  </si>
  <si>
    <t>A126267262C</t>
  </si>
  <si>
    <t>A126259918J</t>
  </si>
  <si>
    <t>A126252578W</t>
  </si>
  <si>
    <t>A126267266L</t>
  </si>
  <si>
    <t>A126259922X</t>
  </si>
  <si>
    <t>A126252498W</t>
  </si>
  <si>
    <t>A126267186L</t>
  </si>
  <si>
    <t>A126259842X</t>
  </si>
  <si>
    <t>A126252478L</t>
  </si>
  <si>
    <t>A126267166C</t>
  </si>
  <si>
    <t>A126259822R</t>
  </si>
  <si>
    <t>A126252518V</t>
  </si>
  <si>
    <t>A126267206K</t>
  </si>
  <si>
    <t>A126259862J</t>
  </si>
  <si>
    <t>A126252494L</t>
  </si>
  <si>
    <t>A126267182C</t>
  </si>
  <si>
    <t>A126259838J</t>
  </si>
  <si>
    <t>A126252522K</t>
  </si>
  <si>
    <t>A126267210A</t>
  </si>
  <si>
    <t>A126259866T</t>
  </si>
  <si>
    <t>A126252502A</t>
  </si>
  <si>
    <t>A126267190C</t>
  </si>
  <si>
    <t>A126259846J</t>
  </si>
  <si>
    <t>A126252526V</t>
  </si>
  <si>
    <t>A126267214K</t>
  </si>
  <si>
    <t>A126259870J</t>
  </si>
  <si>
    <t>A126252554C</t>
  </si>
  <si>
    <t>A126267242V</t>
  </si>
  <si>
    <t>A126259898K</t>
  </si>
  <si>
    <t>A126252530K</t>
  </si>
  <si>
    <t>A126267218V</t>
  </si>
  <si>
    <t>A126259874T</t>
  </si>
  <si>
    <t>A126252506K</t>
  </si>
  <si>
    <t>A126267194L</t>
  </si>
  <si>
    <t>A126259850X</t>
  </si>
  <si>
    <t>A126252582L</t>
  </si>
  <si>
    <t>A126267270C</t>
  </si>
  <si>
    <t>A126259926J</t>
  </si>
  <si>
    <t>A126252558L</t>
  </si>
  <si>
    <t>A126267246C</t>
  </si>
  <si>
    <t>A126259902R</t>
  </si>
  <si>
    <t>A126252562C</t>
  </si>
  <si>
    <t>A126267250V</t>
  </si>
  <si>
    <t>A126259906X</t>
  </si>
  <si>
    <t>A126252606V</t>
  </si>
  <si>
    <t>A126267294W</t>
  </si>
  <si>
    <t>A126259950J</t>
  </si>
  <si>
    <t>A126252006R</t>
  </si>
  <si>
    <t>A126266694R</t>
  </si>
  <si>
    <t>A126259350C</t>
  </si>
  <si>
    <t>A126252042X</t>
  </si>
  <si>
    <t>A126266730L</t>
  </si>
  <si>
    <t>A126259386F</t>
  </si>
  <si>
    <t>A126251990F</t>
  </si>
  <si>
    <t>A126266678R</t>
  </si>
  <si>
    <t>A126259334C</t>
  </si>
  <si>
    <t>A126252046J</t>
  </si>
  <si>
    <t>A126266734W</t>
  </si>
  <si>
    <t>A126259390W</t>
  </si>
  <si>
    <t>A126252050X</t>
  </si>
  <si>
    <t>A126266738F</t>
  </si>
  <si>
    <t>A126259394F</t>
  </si>
  <si>
    <t>A126251994R</t>
  </si>
  <si>
    <t>A126266682F</t>
  </si>
  <si>
    <t>A126259338L</t>
  </si>
  <si>
    <t>A126251998X</t>
  </si>
  <si>
    <t>A126266686R</t>
  </si>
  <si>
    <t>A126259342C</t>
  </si>
  <si>
    <t>A126252022R</t>
  </si>
  <si>
    <t>A126266710C</t>
  </si>
  <si>
    <t>A126259366W</t>
  </si>
  <si>
    <t>A126251966F</t>
  </si>
  <si>
    <t>A126266654W</t>
  </si>
  <si>
    <t>A126259310K</t>
  </si>
  <si>
    <t>A126252054J</t>
  </si>
  <si>
    <t>A126266742W</t>
  </si>
  <si>
    <t>A126259398R</t>
  </si>
  <si>
    <t>A126252026X</t>
  </si>
  <si>
    <t>A126266714L</t>
  </si>
  <si>
    <t>A126259370L</t>
  </si>
  <si>
    <t>A126252058T</t>
  </si>
  <si>
    <t>A126266746F</t>
  </si>
  <si>
    <t>A126259402V</t>
  </si>
  <si>
    <t>Victoria ;  &gt;&gt;&gt; 10 years or more in main job ;  Persons ;</t>
  </si>
  <si>
    <t>Victoria ;  &gt;&gt;&gt; 10 years or more in main job ;  &gt; Males ;</t>
  </si>
  <si>
    <t>Victoria ;  &gt;&gt;&gt; 10 years or more in main job ;  &gt; Females ;</t>
  </si>
  <si>
    <t>Victoria ;  &gt;&gt;&gt;&gt; 10-19 years in main job ;  Persons ;</t>
  </si>
  <si>
    <t>Victoria ;  &gt;&gt;&gt;&gt; 10-19 years in main job ;  &gt; Males ;</t>
  </si>
  <si>
    <t>Victoria ;  &gt;&gt;&gt;&gt; 10-19 years in main job ;  &gt; Females ;</t>
  </si>
  <si>
    <t>Victoria ;  &gt;&gt;&gt;&gt; 20 years or more in main job ;  Persons ;</t>
  </si>
  <si>
    <t>Victoria ;  &gt;&gt;&gt;&gt; 20 years or more in main job ;  &gt; Males ;</t>
  </si>
  <si>
    <t>Victoria ;  &gt;&gt;&gt;&gt; 20 years or more in main job ;  &gt; Females ;</t>
  </si>
  <si>
    <t>Victoria ;  &gt; Changed jobs in last 12 months ;  Persons ;</t>
  </si>
  <si>
    <t>Victoria ;  &gt; Changed jobs in last 12 months ;  &gt; Males ;</t>
  </si>
  <si>
    <t>Victoria ;  &gt; Changed jobs in last 12 months ;  &gt; Females ;</t>
  </si>
  <si>
    <t>Victoria ;  &gt; Did not change jobs in last 12 months ;  Persons ;</t>
  </si>
  <si>
    <t>Victoria ;  &gt; Did not change jobs in last 12 months ;  &gt; Males ;</t>
  </si>
  <si>
    <t>Victoria ;  &gt; Did not change jobs in last 12 months ;  &gt; Females ;</t>
  </si>
  <si>
    <t>Victoria ;  Civilian Population aged 15 and over ;  Persons ;</t>
  </si>
  <si>
    <t>Victoria ;  Civilian Population aged 15 and over ;  &gt; Males ;</t>
  </si>
  <si>
    <t>Victoria ;  Civilian Population aged 15 and over ;  &gt; Females ;</t>
  </si>
  <si>
    <t>Victoria ;  Left, lost or worked multiple jobs last year ;  Persons ;</t>
  </si>
  <si>
    <t>Victoria ;  Left, lost or worked multiple jobs last year ;  &gt; Males ;</t>
  </si>
  <si>
    <t>Victoria ;  Left, lost or worked multiple jobs last year ;  &gt; Females ;</t>
  </si>
  <si>
    <t>Victoria ;  &gt; Employed and had more than one job last year ;  Persons ;</t>
  </si>
  <si>
    <t>Victoria ;  &gt; Employed and had more than one job last year ;  &gt; Males ;</t>
  </si>
  <si>
    <t>Victoria ;  &gt; Employed and had more than one job last year ;  &gt; Females ;</t>
  </si>
  <si>
    <t>Victoria ;  &gt;&gt; Single job holder and had more than one job last year ;  Persons ;</t>
  </si>
  <si>
    <t>Victoria ;  &gt;&gt; Single job holder and had more than one job last year ;  &gt; Males ;</t>
  </si>
  <si>
    <t>Victoria ;  &gt;&gt; Single job holder and had more than one job last year ;  &gt; Females ;</t>
  </si>
  <si>
    <t>Victoria ;  &gt;&gt; Multiple job holder and had more than one job last year ;  Persons ;</t>
  </si>
  <si>
    <t>Victoria ;  &gt;&gt; Multiple job holder and had more than one job last year ;  &gt; Males ;</t>
  </si>
  <si>
    <t>Victoria ;  &gt;&gt; Multiple job holder and had more than one job last year ;  &gt; Females ;</t>
  </si>
  <si>
    <t>Victoria ;  &gt;&gt; Underemployed and had more than one job last year ;  Persons ;</t>
  </si>
  <si>
    <t>Victoria ;  &gt;&gt; Underemployed and had more than one job last year ;  &gt; Males ;</t>
  </si>
  <si>
    <t>Victoria ;  &gt;&gt; Underemployed and had more than one job last year ;  &gt; Females ;</t>
  </si>
  <si>
    <t>Victoria ;  &gt; Unemployed and had a job last year ;  Persons ;</t>
  </si>
  <si>
    <t>Victoria ;  &gt; Unemployed and had a job last year ;  &gt; Males ;</t>
  </si>
  <si>
    <t>Victoria ;  &gt; Unemployed and had a job last year ;  &gt; Females ;</t>
  </si>
  <si>
    <t>Victoria ;  &gt; Not in the labour force and had a job last year ;  Persons ;</t>
  </si>
  <si>
    <t>Victoria ;  &gt; Not in the labour force and had a job last year ;  &gt; Males ;</t>
  </si>
  <si>
    <t>Victoria ;  &gt; Not in the labour force and had a job last year ;  &gt; Females ;</t>
  </si>
  <si>
    <t>Victoria ;  Left a job last year ;  Persons ;</t>
  </si>
  <si>
    <t>Victoria ;  Left a job last year ;  &gt; Males ;</t>
  </si>
  <si>
    <t>Victoria ;  Left a job last year ;  &gt; Females ;</t>
  </si>
  <si>
    <t>Victoria ;  &gt; Employed in a new job since left last job ;  Persons ;</t>
  </si>
  <si>
    <t>Victoria ;  &gt; Employed in a new job since left last job ;  &gt; Males ;</t>
  </si>
  <si>
    <t>Victoria ;  &gt; Employed in a new job since left last job ;  &gt; Females ;</t>
  </si>
  <si>
    <t>Victoria ;  &gt;&gt; Underemployed in a new job since left last job ;  Persons ;</t>
  </si>
  <si>
    <t>Victoria ;  &gt;&gt; Underemployed in a new job since left last job ;  &gt; Males ;</t>
  </si>
  <si>
    <t>Victoria ;  &gt;&gt; Underemployed in a new job since left last job ;  &gt; Females ;</t>
  </si>
  <si>
    <t>Victoria ;  &gt; Not employed since left last job ;  Persons ;</t>
  </si>
  <si>
    <t>Victoria ;  &gt; Not employed since left last job ;  &gt; Males ;</t>
  </si>
  <si>
    <t>Victoria ;  &gt; Not employed since left last job ;  &gt; Females ;</t>
  </si>
  <si>
    <t>Victoria ;  Lost a job last year ;  Persons ;</t>
  </si>
  <si>
    <t>Victoria ;  Lost a job last year ;  &gt; Males ;</t>
  </si>
  <si>
    <t>Victoria ;  Lost a job last year ;  &gt; Females ;</t>
  </si>
  <si>
    <t>Victoria ;  &gt; Retrenched last year ;  Persons ;</t>
  </si>
  <si>
    <t>Victoria ;  &gt; Retrenched last year ;  &gt; Males ;</t>
  </si>
  <si>
    <t>Victoria ;  &gt; Retrenched last year ;  &gt; Females ;</t>
  </si>
  <si>
    <t>Victoria ;  &gt; Employed in a new job since lost last job ;  Persons ;</t>
  </si>
  <si>
    <t>Victoria ;  &gt; Employed in a new job since lost last job ;  &gt; Males ;</t>
  </si>
  <si>
    <t>Victoria ;  &gt; Employed in a new job since lost last job ;  &gt; Females ;</t>
  </si>
  <si>
    <t>Victoria ;  &gt;&gt; Underemployed in a new job since lost last job ;  Persons ;</t>
  </si>
  <si>
    <t>Victoria ;  &gt;&gt; Underemployed in a new job since lost last job ;  &gt; Males ;</t>
  </si>
  <si>
    <t>Victoria ;  &gt;&gt; Underemployed in a new job since lost last job ;  &gt; Females ;</t>
  </si>
  <si>
    <t>Victoria ;  &gt; Not employed since lost last job ;  Persons ;</t>
  </si>
  <si>
    <t>Victoria ;  &gt; Not employed since lost last job ;  &gt; Males ;</t>
  </si>
  <si>
    <t>Victoria ;  &gt; Not employed since lost last job ;  &gt; Females ;</t>
  </si>
  <si>
    <t>Queensland ;  Employed total ;  Persons ;</t>
  </si>
  <si>
    <t>Queensland ;  Employed total ;  &gt; Males ;</t>
  </si>
  <si>
    <t>Queensland ;  Employed total ;  &gt; Females ;</t>
  </si>
  <si>
    <t>Queensland ;  &gt; Less than 1 year in main job ;  Persons ;</t>
  </si>
  <si>
    <t>Queensland ;  &gt; Less than 1 year in main job ;  &gt; Males ;</t>
  </si>
  <si>
    <t>Queensland ;  &gt; Less than 1 year in main job ;  &gt; Females ;</t>
  </si>
  <si>
    <t>Queensland ;  &gt;&gt; Less than 3 months in main job ;  Persons ;</t>
  </si>
  <si>
    <t>Queensland ;  &gt;&gt; Less than 3 months in main job ;  &gt; Males ;</t>
  </si>
  <si>
    <t>Queensland ;  &gt;&gt; Less than 3 months in main job ;  &gt; Females ;</t>
  </si>
  <si>
    <t>Queensland ;  &gt;&gt; 3-5 months in main job ;  Persons ;</t>
  </si>
  <si>
    <t>Queensland ;  &gt;&gt; 3-5 months in main job ;  &gt; Males ;</t>
  </si>
  <si>
    <t>Queensland ;  &gt;&gt; 3-5 months in main job ;  &gt; Females ;</t>
  </si>
  <si>
    <t>Queensland ;  &gt;&gt; 6-11 months in main job ;  Persons ;</t>
  </si>
  <si>
    <t>Queensland ;  &gt;&gt; 6-11 months in main job ;  &gt; Males ;</t>
  </si>
  <si>
    <t>Queensland ;  &gt;&gt; 6-11 months in main job ;  &gt; Females ;</t>
  </si>
  <si>
    <t>Queensland ;  &gt; 1 year or more in main job ;  Persons ;</t>
  </si>
  <si>
    <t>Queensland ;  &gt; 1 year or more in main job ;  &gt; Males ;</t>
  </si>
  <si>
    <t>Queensland ;  &gt; 1 year or more in main job ;  &gt; Females ;</t>
  </si>
  <si>
    <t>Queensland ;  &gt;&gt; 1-4 years in main job ;  Persons ;</t>
  </si>
  <si>
    <t>Queensland ;  &gt;&gt; 1-4 years in main job ;  &gt; Males ;</t>
  </si>
  <si>
    <t>Queensland ;  &gt;&gt; 1-4 years in main job ;  &gt; Females ;</t>
  </si>
  <si>
    <t>Queensland ;  &gt;&gt;&gt; 1 year in main job ;  Persons ;</t>
  </si>
  <si>
    <t>Queensland ;  &gt;&gt;&gt; 1 year in main job ;  &gt; Males ;</t>
  </si>
  <si>
    <t>Queensland ;  &gt;&gt;&gt; 1 year in main job ;  &gt; Females ;</t>
  </si>
  <si>
    <t>Queensland ;  &gt;&gt;&gt; 2 years in main job ;  Persons ;</t>
  </si>
  <si>
    <t>Queensland ;  &gt;&gt;&gt; 2 years in main job ;  &gt; Males ;</t>
  </si>
  <si>
    <t>Queensland ;  &gt;&gt;&gt; 2 years in main job ;  &gt; Females ;</t>
  </si>
  <si>
    <t>Queensland ;  &gt;&gt;&gt; 3-4 years in main job ;  Persons ;</t>
  </si>
  <si>
    <t>Queensland ;  &gt;&gt;&gt; 3-4 years in main job ;  &gt; Males ;</t>
  </si>
  <si>
    <t>Queensland ;  &gt;&gt;&gt; 3-4 years in main job ;  &gt; Females ;</t>
  </si>
  <si>
    <t>Queensland ;  &gt;&gt; 5 years or more in main job ;  Persons ;</t>
  </si>
  <si>
    <t>Queensland ;  &gt;&gt; 5 years or more in main job ;  &gt; Males ;</t>
  </si>
  <si>
    <t>Queensland ;  &gt;&gt; 5 years or more in main job ;  &gt; Females ;</t>
  </si>
  <si>
    <t>Queensland ;  &gt;&gt;&gt; 5-9 years in main job ;  Persons ;</t>
  </si>
  <si>
    <t>Queensland ;  &gt;&gt;&gt; 5-9 years in main job ;  &gt; Males ;</t>
  </si>
  <si>
    <t>Queensland ;  &gt;&gt;&gt; 5-9 years in main job ;  &gt; Females ;</t>
  </si>
  <si>
    <t>Queensland ;  &gt;&gt;&gt; 10 years or more in main job ;  Persons ;</t>
  </si>
  <si>
    <t>Queensland ;  &gt;&gt;&gt; 10 years or more in main job ;  &gt; Males ;</t>
  </si>
  <si>
    <t>Queensland ;  &gt;&gt;&gt; 10 years or more in main job ;  &gt; Females ;</t>
  </si>
  <si>
    <t>Queensland ;  &gt;&gt;&gt;&gt; 10-19 years in main job ;  Persons ;</t>
  </si>
  <si>
    <t>Queensland ;  &gt;&gt;&gt;&gt; 10-19 years in main job ;  &gt; Males ;</t>
  </si>
  <si>
    <t>Queensland ;  &gt;&gt;&gt;&gt; 10-19 years in main job ;  &gt; Females ;</t>
  </si>
  <si>
    <t>Queensland ;  &gt;&gt;&gt;&gt; 20 years or more in main job ;  Persons ;</t>
  </si>
  <si>
    <t>Queensland ;  &gt;&gt;&gt;&gt; 20 years or more in main job ;  &gt; Males ;</t>
  </si>
  <si>
    <t>Queensland ;  &gt;&gt;&gt;&gt; 20 years or more in main job ;  &gt; Females ;</t>
  </si>
  <si>
    <t>Queensland ;  &gt; Changed jobs in last 12 months ;  Persons ;</t>
  </si>
  <si>
    <t>Queensland ;  &gt; Changed jobs in last 12 months ;  &gt; Males ;</t>
  </si>
  <si>
    <t>Queensland ;  &gt; Changed jobs in last 12 months ;  &gt; Females ;</t>
  </si>
  <si>
    <t>Queensland ;  &gt; Did not change jobs in last 12 months ;  Persons ;</t>
  </si>
  <si>
    <t>Queensland ;  &gt; Did not change jobs in last 12 months ;  &gt; Males ;</t>
  </si>
  <si>
    <t>Queensland ;  &gt; Did not change jobs in last 12 months ;  &gt; Females ;</t>
  </si>
  <si>
    <t>Queensland ;  Civilian Population aged 15 and over ;  Persons ;</t>
  </si>
  <si>
    <t>Queensland ;  Civilian Population aged 15 and over ;  &gt; Males ;</t>
  </si>
  <si>
    <t>Queensland ;  Civilian Population aged 15 and over ;  &gt; Females ;</t>
  </si>
  <si>
    <t>Queensland ;  Left, lost or worked multiple jobs last year ;  Persons ;</t>
  </si>
  <si>
    <t>Queensland ;  Left, lost or worked multiple jobs last year ;  &gt; Males ;</t>
  </si>
  <si>
    <t>Queensland ;  Left, lost or worked multiple jobs last year ;  &gt; Females ;</t>
  </si>
  <si>
    <t>Queensland ;  &gt; Employed and had more than one job last year ;  Persons ;</t>
  </si>
  <si>
    <t>Queensland ;  &gt; Employed and had more than one job last year ;  &gt; Males ;</t>
  </si>
  <si>
    <t>Queensland ;  &gt; Employed and had more than one job last year ;  &gt; Females ;</t>
  </si>
  <si>
    <t>Queensland ;  &gt;&gt; Single job holder and had more than one job last year ;  Persons ;</t>
  </si>
  <si>
    <t>Queensland ;  &gt;&gt; Single job holder and had more than one job last year ;  &gt; Males ;</t>
  </si>
  <si>
    <t>Queensland ;  &gt;&gt; Single job holder and had more than one job last year ;  &gt; Females ;</t>
  </si>
  <si>
    <t>Queensland ;  &gt;&gt; Multiple job holder and had more than one job last year ;  Persons ;</t>
  </si>
  <si>
    <t>Queensland ;  &gt;&gt; Multiple job holder and had more than one job last year ;  &gt; Males ;</t>
  </si>
  <si>
    <t>Queensland ;  &gt;&gt; Multiple job holder and had more than one job last year ;  &gt; Females ;</t>
  </si>
  <si>
    <t>Queensland ;  &gt;&gt; Underemployed and had more than one job last year ;  Persons ;</t>
  </si>
  <si>
    <t>Queensland ;  &gt;&gt; Underemployed and had more than one job last year ;  &gt; Males ;</t>
  </si>
  <si>
    <t>Queensland ;  &gt;&gt; Underemployed and had more than one job last year ;  &gt; Females ;</t>
  </si>
  <si>
    <t>Queensland ;  &gt; Unemployed and had a job last year ;  Persons ;</t>
  </si>
  <si>
    <t>Queensland ;  &gt; Unemployed and had a job last year ;  &gt; Males ;</t>
  </si>
  <si>
    <t>Queensland ;  &gt; Unemployed and had a job last year ;  &gt; Females ;</t>
  </si>
  <si>
    <t>Queensland ;  &gt; Not in the labour force and had a job last year ;  Persons ;</t>
  </si>
  <si>
    <t>Queensland ;  &gt; Not in the labour force and had a job last year ;  &gt; Males ;</t>
  </si>
  <si>
    <t>Queensland ;  &gt; Not in the labour force and had a job last year ;  &gt; Females ;</t>
  </si>
  <si>
    <t>Queensland ;  Left a job last year ;  Persons ;</t>
  </si>
  <si>
    <t>Queensland ;  Left a job last year ;  &gt; Males ;</t>
  </si>
  <si>
    <t>Queensland ;  Left a job last year ;  &gt; Females ;</t>
  </si>
  <si>
    <t>Queensland ;  &gt; Employed in a new job since left last job ;  Persons ;</t>
  </si>
  <si>
    <t>Queensland ;  &gt; Employed in a new job since left last job ;  &gt; Males ;</t>
  </si>
  <si>
    <t>Queensland ;  &gt; Employed in a new job since left last job ;  &gt; Females ;</t>
  </si>
  <si>
    <t>Queensland ;  &gt;&gt; Underemployed in a new job since left last job ;  Persons ;</t>
  </si>
  <si>
    <t>Queensland ;  &gt;&gt; Underemployed in a new job since left last job ;  &gt; Males ;</t>
  </si>
  <si>
    <t>Queensland ;  &gt;&gt; Underemployed in a new job since left last job ;  &gt; Females ;</t>
  </si>
  <si>
    <t>Queensland ;  &gt; Not employed since left last job ;  Persons ;</t>
  </si>
  <si>
    <t>Queensland ;  &gt; Not employed since left last job ;  &gt; Males ;</t>
  </si>
  <si>
    <t>Queensland ;  &gt; Not employed since left last job ;  &gt; Females ;</t>
  </si>
  <si>
    <t>Queensland ;  Lost a job last year ;  Persons ;</t>
  </si>
  <si>
    <t>Queensland ;  Lost a job last year ;  &gt; Males ;</t>
  </si>
  <si>
    <t>Queensland ;  Lost a job last year ;  &gt; Females ;</t>
  </si>
  <si>
    <t>Queensland ;  &gt; Retrenched last year ;  Persons ;</t>
  </si>
  <si>
    <t>Queensland ;  &gt; Retrenched last year ;  &gt; Males ;</t>
  </si>
  <si>
    <t>Queensland ;  &gt; Retrenched last year ;  &gt; Females ;</t>
  </si>
  <si>
    <t>Queensland ;  &gt; Employed in a new job since lost last job ;  Persons ;</t>
  </si>
  <si>
    <t>Queensland ;  &gt; Employed in a new job since lost last job ;  &gt; Males ;</t>
  </si>
  <si>
    <t>Queensland ;  &gt; Employed in a new job since lost last job ;  &gt; Females ;</t>
  </si>
  <si>
    <t>Queensland ;  &gt;&gt; Underemployed in a new job since lost last job ;  Persons ;</t>
  </si>
  <si>
    <t>Queensland ;  &gt;&gt; Underemployed in a new job since lost last job ;  &gt; Males ;</t>
  </si>
  <si>
    <t>Queensland ;  &gt;&gt; Underemployed in a new job since lost last job ;  &gt; Females ;</t>
  </si>
  <si>
    <t>Queensland ;  &gt; Not employed since lost last job ;  Persons ;</t>
  </si>
  <si>
    <t>Queensland ;  &gt; Not employed since lost last job ;  &gt; Males ;</t>
  </si>
  <si>
    <t>Queensland ;  &gt; Not employed since lost last job ;  &gt; Females ;</t>
  </si>
  <si>
    <t>South Australia ;  Employed total ;  Persons ;</t>
  </si>
  <si>
    <t>South Australia ;  Employed total ;  &gt; Males ;</t>
  </si>
  <si>
    <t>South Australia ;  Employed total ;  &gt; Females ;</t>
  </si>
  <si>
    <t>South Australia ;  &gt; Less than 1 year in main job ;  Persons ;</t>
  </si>
  <si>
    <t>South Australia ;  &gt; Less than 1 year in main job ;  &gt; Males ;</t>
  </si>
  <si>
    <t>South Australia ;  &gt; Less than 1 year in main job ;  &gt; Females ;</t>
  </si>
  <si>
    <t>South Australia ;  &gt;&gt; Less than 3 months in main job ;  Persons ;</t>
  </si>
  <si>
    <t>South Australia ;  &gt;&gt; Less than 3 months in main job ;  &gt; Males ;</t>
  </si>
  <si>
    <t>South Australia ;  &gt;&gt; Less than 3 months in main job ;  &gt; Females ;</t>
  </si>
  <si>
    <t>South Australia ;  &gt;&gt; 3-5 months in main job ;  Persons ;</t>
  </si>
  <si>
    <t>South Australia ;  &gt;&gt; 3-5 months in main job ;  &gt; Males ;</t>
  </si>
  <si>
    <t>South Australia ;  &gt;&gt; 3-5 months in main job ;  &gt; Females ;</t>
  </si>
  <si>
    <t>South Australia ;  &gt;&gt; 6-11 months in main job ;  Persons ;</t>
  </si>
  <si>
    <t>South Australia ;  &gt;&gt; 6-11 months in main job ;  &gt; Males ;</t>
  </si>
  <si>
    <t>South Australia ;  &gt;&gt; 6-11 months in main job ;  &gt; Females ;</t>
  </si>
  <si>
    <t>South Australia ;  &gt; 1 year or more in main job ;  Persons ;</t>
  </si>
  <si>
    <t>South Australia ;  &gt; 1 year or more in main job ;  &gt; Males ;</t>
  </si>
  <si>
    <t>South Australia ;  &gt; 1 year or more in main job ;  &gt; Females ;</t>
  </si>
  <si>
    <t>South Australia ;  &gt;&gt; 1-4 years in main job ;  Persons ;</t>
  </si>
  <si>
    <t>South Australia ;  &gt;&gt; 1-4 years in main job ;  &gt; Males ;</t>
  </si>
  <si>
    <t>South Australia ;  &gt;&gt; 1-4 years in main job ;  &gt; Females ;</t>
  </si>
  <si>
    <t>South Australia ;  &gt;&gt;&gt; 1 year in main job ;  Persons ;</t>
  </si>
  <si>
    <t>South Australia ;  &gt;&gt;&gt; 1 year in main job ;  &gt; Males ;</t>
  </si>
  <si>
    <t>South Australia ;  &gt;&gt;&gt; 1 year in main job ;  &gt; Females ;</t>
  </si>
  <si>
    <t>South Australia ;  &gt;&gt;&gt; 2 years in main job ;  Persons ;</t>
  </si>
  <si>
    <t>South Australia ;  &gt;&gt;&gt; 2 years in main job ;  &gt; Males ;</t>
  </si>
  <si>
    <t>South Australia ;  &gt;&gt;&gt; 2 years in main job ;  &gt; Females ;</t>
  </si>
  <si>
    <t>South Australia ;  &gt;&gt;&gt; 3-4 years in main job ;  Persons ;</t>
  </si>
  <si>
    <t>South Australia ;  &gt;&gt;&gt; 3-4 years in main job ;  &gt; Males ;</t>
  </si>
  <si>
    <t>South Australia ;  &gt;&gt;&gt; 3-4 years in main job ;  &gt; Females ;</t>
  </si>
  <si>
    <t>South Australia ;  &gt;&gt; 5 years or more in main job ;  Persons ;</t>
  </si>
  <si>
    <t>South Australia ;  &gt;&gt; 5 years or more in main job ;  &gt; Males ;</t>
  </si>
  <si>
    <t>South Australia ;  &gt;&gt; 5 years or more in main job ;  &gt; Females ;</t>
  </si>
  <si>
    <t>South Australia ;  &gt;&gt;&gt; 5-9 years in main job ;  Persons ;</t>
  </si>
  <si>
    <t>South Australia ;  &gt;&gt;&gt; 5-9 years in main job ;  &gt; Males ;</t>
  </si>
  <si>
    <t>South Australia ;  &gt;&gt;&gt; 5-9 years in main job ;  &gt; Females ;</t>
  </si>
  <si>
    <t>South Australia ;  &gt;&gt;&gt; 10 years or more in main job ;  Persons ;</t>
  </si>
  <si>
    <t>South Australia ;  &gt;&gt;&gt; 10 years or more in main job ;  &gt; Males ;</t>
  </si>
  <si>
    <t>South Australia ;  &gt;&gt;&gt; 10 years or more in main job ;  &gt; Females ;</t>
  </si>
  <si>
    <t>South Australia ;  &gt;&gt;&gt;&gt; 10-19 years in main job ;  Persons ;</t>
  </si>
  <si>
    <t>South Australia ;  &gt;&gt;&gt;&gt; 10-19 years in main job ;  &gt; Males ;</t>
  </si>
  <si>
    <t>South Australia ;  &gt;&gt;&gt;&gt; 10-19 years in main job ;  &gt; Females ;</t>
  </si>
  <si>
    <t>South Australia ;  &gt;&gt;&gt;&gt; 20 years or more in main job ;  Persons ;</t>
  </si>
  <si>
    <t>South Australia ;  &gt;&gt;&gt;&gt; 20 years or more in main job ;  &gt; Males ;</t>
  </si>
  <si>
    <t>South Australia ;  &gt;&gt;&gt;&gt; 20 years or more in main job ;  &gt; Females ;</t>
  </si>
  <si>
    <t>South Australia ;  &gt; Changed jobs in last 12 months ;  Persons ;</t>
  </si>
  <si>
    <t>South Australia ;  &gt; Changed jobs in last 12 months ;  &gt; Males ;</t>
  </si>
  <si>
    <t>South Australia ;  &gt; Changed jobs in last 12 months ;  &gt; Females ;</t>
  </si>
  <si>
    <t>South Australia ;  &gt; Did not change jobs in last 12 months ;  Persons ;</t>
  </si>
  <si>
    <t>South Australia ;  &gt; Did not change jobs in last 12 months ;  &gt; Males ;</t>
  </si>
  <si>
    <t>South Australia ;  &gt; Did not change jobs in last 12 months ;  &gt; Females ;</t>
  </si>
  <si>
    <t>South Australia ;  Civilian Population aged 15 and over ;  Persons ;</t>
  </si>
  <si>
    <t>South Australia ;  Civilian Population aged 15 and over ;  &gt; Males ;</t>
  </si>
  <si>
    <t>South Australia ;  Civilian Population aged 15 and over ;  &gt; Females ;</t>
  </si>
  <si>
    <t>South Australia ;  Left, lost or worked multiple jobs last year ;  Persons ;</t>
  </si>
  <si>
    <t>South Australia ;  Left, lost or worked multiple jobs last year ;  &gt; Males ;</t>
  </si>
  <si>
    <t>South Australia ;  Left, lost or worked multiple jobs last year ;  &gt; Females ;</t>
  </si>
  <si>
    <t>South Australia ;  &gt; Employed and had more than one job last year ;  Persons ;</t>
  </si>
  <si>
    <t>South Australia ;  &gt; Employed and had more than one job last year ;  &gt; Males ;</t>
  </si>
  <si>
    <t>South Australia ;  &gt; Employed and had more than one job last year ;  &gt; Females ;</t>
  </si>
  <si>
    <t>South Australia ;  &gt;&gt; Single job holder and had more than one job last year ;  Persons ;</t>
  </si>
  <si>
    <t>South Australia ;  &gt;&gt; Single job holder and had more than one job last year ;  &gt; Males ;</t>
  </si>
  <si>
    <t>South Australia ;  &gt;&gt; Single job holder and had more than one job last year ;  &gt; Females ;</t>
  </si>
  <si>
    <t>South Australia ;  &gt;&gt; Multiple job holder and had more than one job last year ;  Persons ;</t>
  </si>
  <si>
    <t>South Australia ;  &gt;&gt; Multiple job holder and had more than one job last year ;  &gt; Males ;</t>
  </si>
  <si>
    <t>South Australia ;  &gt;&gt; Multiple job holder and had more than one job last year ;  &gt; Females ;</t>
  </si>
  <si>
    <t>South Australia ;  &gt;&gt; Underemployed and had more than one job last year ;  Persons ;</t>
  </si>
  <si>
    <t>South Australia ;  &gt;&gt; Underemployed and had more than one job last year ;  &gt; Males ;</t>
  </si>
  <si>
    <t>South Australia ;  &gt;&gt; Underemployed and had more than one job last year ;  &gt; Females ;</t>
  </si>
  <si>
    <t>South Australia ;  &gt; Unemployed and had a job last year ;  Persons ;</t>
  </si>
  <si>
    <t>South Australia ;  &gt; Unemployed and had a job last year ;  &gt; Males ;</t>
  </si>
  <si>
    <t>South Australia ;  &gt; Unemployed and had a job last year ;  &gt; Females ;</t>
  </si>
  <si>
    <t>South Australia ;  &gt; Not in the labour force and had a job last year ;  Persons ;</t>
  </si>
  <si>
    <t>South Australia ;  &gt; Not in the labour force and had a job last year ;  &gt; Males ;</t>
  </si>
  <si>
    <t>South Australia ;  &gt; Not in the labour force and had a job last year ;  &gt; Females ;</t>
  </si>
  <si>
    <t>South Australia ;  Left a job last year ;  Persons ;</t>
  </si>
  <si>
    <t>South Australia ;  Left a job last year ;  &gt; Males ;</t>
  </si>
  <si>
    <t>South Australia ;  Left a job last year ;  &gt; Females ;</t>
  </si>
  <si>
    <t>South Australia ;  &gt; Employed in a new job since left last job ;  Persons ;</t>
  </si>
  <si>
    <t>South Australia ;  &gt; Employed in a new job since left last job ;  &gt; Males ;</t>
  </si>
  <si>
    <t>South Australia ;  &gt; Employed in a new job since left last job ;  &gt; Females ;</t>
  </si>
  <si>
    <t>South Australia ;  &gt;&gt; Underemployed in a new job since left last job ;  Persons ;</t>
  </si>
  <si>
    <t>A126251970W</t>
  </si>
  <si>
    <t>A126266658F</t>
  </si>
  <si>
    <t>A126259314V</t>
  </si>
  <si>
    <t>A126251930C</t>
  </si>
  <si>
    <t>A126266618L</t>
  </si>
  <si>
    <t>A126259274L</t>
  </si>
  <si>
    <t>A126251942L</t>
  </si>
  <si>
    <t>A126266630C</t>
  </si>
  <si>
    <t>A126259286W</t>
  </si>
  <si>
    <t>A126252002F</t>
  </si>
  <si>
    <t>A126266690F</t>
  </si>
  <si>
    <t>A126259346L</t>
  </si>
  <si>
    <t>A126251946W</t>
  </si>
  <si>
    <t>A126266634L</t>
  </si>
  <si>
    <t>A126259290L</t>
  </si>
  <si>
    <t>A126251938W</t>
  </si>
  <si>
    <t>A126266626L</t>
  </si>
  <si>
    <t>A126259282L</t>
  </si>
  <si>
    <t>A126252030R</t>
  </si>
  <si>
    <t>A126266718W</t>
  </si>
  <si>
    <t>A126259374W</t>
  </si>
  <si>
    <t>A126252034X</t>
  </si>
  <si>
    <t>A126266722L</t>
  </si>
  <si>
    <t>A126259378F</t>
  </si>
  <si>
    <t>A126251954W</t>
  </si>
  <si>
    <t>A126266642L</t>
  </si>
  <si>
    <t>A126259298F</t>
  </si>
  <si>
    <t>A126251934L</t>
  </si>
  <si>
    <t>A126266622C</t>
  </si>
  <si>
    <t>A126259278W</t>
  </si>
  <si>
    <t>A126251974F</t>
  </si>
  <si>
    <t>A126266662W</t>
  </si>
  <si>
    <t>A126259318C</t>
  </si>
  <si>
    <t>A126251950L</t>
  </si>
  <si>
    <t>A126266638W</t>
  </si>
  <si>
    <t>A126259294W</t>
  </si>
  <si>
    <t>A126251978R</t>
  </si>
  <si>
    <t>A126266666F</t>
  </si>
  <si>
    <t>A126259322V</t>
  </si>
  <si>
    <t>A126251958F</t>
  </si>
  <si>
    <t>A126266646W</t>
  </si>
  <si>
    <t>A126259302K</t>
  </si>
  <si>
    <t>A126251982F</t>
  </si>
  <si>
    <t>A126266670W</t>
  </si>
  <si>
    <t>A126259326C</t>
  </si>
  <si>
    <t>A126252010F</t>
  </si>
  <si>
    <t>A126266698X</t>
  </si>
  <si>
    <t>A126259354L</t>
  </si>
  <si>
    <t>A126251986R</t>
  </si>
  <si>
    <t>A126266674F</t>
  </si>
  <si>
    <t>A126259330V</t>
  </si>
  <si>
    <t>A126251962W</t>
  </si>
  <si>
    <t>A126266650L</t>
  </si>
  <si>
    <t>A126259306V</t>
  </si>
  <si>
    <t>A126252038J</t>
  </si>
  <si>
    <t>A126266726W</t>
  </si>
  <si>
    <t>A126259382W</t>
  </si>
  <si>
    <t>A126252014R</t>
  </si>
  <si>
    <t>A126266702C</t>
  </si>
  <si>
    <t>A126259358W</t>
  </si>
  <si>
    <t>A126252018X</t>
  </si>
  <si>
    <t>A126266706L</t>
  </si>
  <si>
    <t>A126259362L</t>
  </si>
  <si>
    <t>A126252062J</t>
  </si>
  <si>
    <t>A126266750W</t>
  </si>
  <si>
    <t>A126259406C</t>
  </si>
  <si>
    <t>A126252686F</t>
  </si>
  <si>
    <t>A126267374W</t>
  </si>
  <si>
    <t>A126260030R</t>
  </si>
  <si>
    <t>A126252722C</t>
  </si>
  <si>
    <t>A126267410V</t>
  </si>
  <si>
    <t>A126260066T</t>
  </si>
  <si>
    <t>A126252670L</t>
  </si>
  <si>
    <t>A126267358W</t>
  </si>
  <si>
    <t>A126260014R</t>
  </si>
  <si>
    <t>A126252726L</t>
  </si>
  <si>
    <t>A126267414C</t>
  </si>
  <si>
    <t>A126260070J</t>
  </si>
  <si>
    <t>A126252730C</t>
  </si>
  <si>
    <t>A126267418L</t>
  </si>
  <si>
    <t>A126260074T</t>
  </si>
  <si>
    <t>A126252674W</t>
  </si>
  <si>
    <t>A126267362L</t>
  </si>
  <si>
    <t>A126260018X</t>
  </si>
  <si>
    <t>A126252678F</t>
  </si>
  <si>
    <t>A126267366W</t>
  </si>
  <si>
    <t>A126260022R</t>
  </si>
  <si>
    <t>A126252702V</t>
  </si>
  <si>
    <t>A126267390W</t>
  </si>
  <si>
    <t>A126260046J</t>
  </si>
  <si>
    <t>A126252646L</t>
  </si>
  <si>
    <t>A126267334C</t>
  </si>
  <si>
    <t>A126259990A</t>
  </si>
  <si>
    <t>A126252734L</t>
  </si>
  <si>
    <t>A126267422C</t>
  </si>
  <si>
    <t>A126260078A</t>
  </si>
  <si>
    <t>A126252706C</t>
  </si>
  <si>
    <t>A126267394F</t>
  </si>
  <si>
    <t>A126260050X</t>
  </si>
  <si>
    <t>A126252738W</t>
  </si>
  <si>
    <t>A126267426L</t>
  </si>
  <si>
    <t>A126260082T</t>
  </si>
  <si>
    <t>A126252650C</t>
  </si>
  <si>
    <t>A126267338L</t>
  </si>
  <si>
    <t>A126259994K</t>
  </si>
  <si>
    <t>A126252610K</t>
  </si>
  <si>
    <t>A126267298F</t>
  </si>
  <si>
    <t>A126259954T</t>
  </si>
  <si>
    <t>A126252622V</t>
  </si>
  <si>
    <t>A126267310K</t>
  </si>
  <si>
    <t>A126259966A</t>
  </si>
  <si>
    <t>A126252682W</t>
  </si>
  <si>
    <t>A126267370L</t>
  </si>
  <si>
    <t>A126260026X</t>
  </si>
  <si>
    <t>A126252626C</t>
  </si>
  <si>
    <t>A126267314V</t>
  </si>
  <si>
    <t>A126259970T</t>
  </si>
  <si>
    <t>A126252618C</t>
  </si>
  <si>
    <t>A126267306V</t>
  </si>
  <si>
    <t>A126259962T</t>
  </si>
  <si>
    <t>A126252710V</t>
  </si>
  <si>
    <t>A126267398R</t>
  </si>
  <si>
    <t>A126260054J</t>
  </si>
  <si>
    <t>A126252714C</t>
  </si>
  <si>
    <t>A126267402V</t>
  </si>
  <si>
    <t>A126260058T</t>
  </si>
  <si>
    <t>A126252634C</t>
  </si>
  <si>
    <t>A126267322V</t>
  </si>
  <si>
    <t>A126259978K</t>
  </si>
  <si>
    <t>A126252614V</t>
  </si>
  <si>
    <t>A126267302K</t>
  </si>
  <si>
    <t>A126259958A</t>
  </si>
  <si>
    <t>A126252654L</t>
  </si>
  <si>
    <t>A126267342C</t>
  </si>
  <si>
    <t>A126259998V</t>
  </si>
  <si>
    <t>A126252630V</t>
  </si>
  <si>
    <t>A126267318C</t>
  </si>
  <si>
    <t>A126259974A</t>
  </si>
  <si>
    <t>A126252658W</t>
  </si>
  <si>
    <t>A126267346L</t>
  </si>
  <si>
    <t>A126260002F</t>
  </si>
  <si>
    <t>A126252638L</t>
  </si>
  <si>
    <t>A126267326C</t>
  </si>
  <si>
    <t>A126259982A</t>
  </si>
  <si>
    <t>A126252662L</t>
  </si>
  <si>
    <t>A126267350C</t>
  </si>
  <si>
    <t>A126260006R</t>
  </si>
  <si>
    <t>A126252690W</t>
  </si>
  <si>
    <t>A126267378F</t>
  </si>
  <si>
    <t>A126260034X</t>
  </si>
  <si>
    <t>A126252666W</t>
  </si>
  <si>
    <t>A126267354L</t>
  </si>
  <si>
    <t>A126260010F</t>
  </si>
  <si>
    <t>A126252642C</t>
  </si>
  <si>
    <t>A126267330V</t>
  </si>
  <si>
    <t>A126259986K</t>
  </si>
  <si>
    <t>A126252718L</t>
  </si>
  <si>
    <t>A126267406C</t>
  </si>
  <si>
    <t>A126260062J</t>
  </si>
  <si>
    <t>A126252694F</t>
  </si>
  <si>
    <t>A126267382W</t>
  </si>
  <si>
    <t>A126260038J</t>
  </si>
  <si>
    <t>A126252698R</t>
  </si>
  <si>
    <t>A126267386F</t>
  </si>
  <si>
    <t>A126260042X</t>
  </si>
  <si>
    <t>A126252742L</t>
  </si>
  <si>
    <t>A126267430C</t>
  </si>
  <si>
    <t>A126260086A</t>
  </si>
  <si>
    <t>A126252822L</t>
  </si>
  <si>
    <t>A126267510C</t>
  </si>
  <si>
    <t>A126260166A</t>
  </si>
  <si>
    <t>A126252858R</t>
  </si>
  <si>
    <t>A126267546F</t>
  </si>
  <si>
    <t>A126260202X</t>
  </si>
  <si>
    <t>A126252806L</t>
  </si>
  <si>
    <t>A126267494R</t>
  </si>
  <si>
    <t>A126260150J</t>
  </si>
  <si>
    <t>A126252862F</t>
  </si>
  <si>
    <t>A126267550W</t>
  </si>
  <si>
    <t>A126260206J</t>
  </si>
  <si>
    <t>A126252866R</t>
  </si>
  <si>
    <t>A126267554F</t>
  </si>
  <si>
    <t>A126260210X</t>
  </si>
  <si>
    <t>A126252810C</t>
  </si>
  <si>
    <t>A126267498X</t>
  </si>
  <si>
    <t>A126260154T</t>
  </si>
  <si>
    <t>A126252814L</t>
  </si>
  <si>
    <t>A126267502C</t>
  </si>
  <si>
    <t>A126260158A</t>
  </si>
  <si>
    <t>A126252838F</t>
  </si>
  <si>
    <t>A126267526W</t>
  </si>
  <si>
    <t>A126260182A</t>
  </si>
  <si>
    <t>A126252782F</t>
  </si>
  <si>
    <t>A126267470W</t>
  </si>
  <si>
    <t>A126260126J</t>
  </si>
  <si>
    <t>A126252870F</t>
  </si>
  <si>
    <t>A126267558R</t>
  </si>
  <si>
    <t>A126260214J</t>
  </si>
  <si>
    <t>A126252842W</t>
  </si>
  <si>
    <t>A126267530L</t>
  </si>
  <si>
    <t>A126260186K</t>
  </si>
  <si>
    <t>A126252874R</t>
  </si>
  <si>
    <t>A126267562F</t>
  </si>
  <si>
    <t>A126260218T</t>
  </si>
  <si>
    <t>A126252786R</t>
  </si>
  <si>
    <t>A126267474F</t>
  </si>
  <si>
    <t>A126260130X</t>
  </si>
  <si>
    <t>A126252746W</t>
  </si>
  <si>
    <t>A126267434L</t>
  </si>
  <si>
    <t>A126260090T</t>
  </si>
  <si>
    <t>A126252758F</t>
  </si>
  <si>
    <t>A126267446W</t>
  </si>
  <si>
    <t>A126260102R</t>
  </si>
  <si>
    <t>A126252818W</t>
  </si>
  <si>
    <t>A126267506L</t>
  </si>
  <si>
    <t>A126260162T</t>
  </si>
  <si>
    <t>A126252762W</t>
  </si>
  <si>
    <t>A126267450L</t>
  </si>
  <si>
    <t>A126260106X</t>
  </si>
  <si>
    <t>A126252754W</t>
  </si>
  <si>
    <t>A126267442L</t>
  </si>
  <si>
    <t>A126260098K</t>
  </si>
  <si>
    <t>A126252846F</t>
  </si>
  <si>
    <t>A126267534W</t>
  </si>
  <si>
    <t>A126260190A</t>
  </si>
  <si>
    <t>A126252850W</t>
  </si>
  <si>
    <t>A126267538F</t>
  </si>
  <si>
    <t>A126260194K</t>
  </si>
  <si>
    <t>A126252770W</t>
  </si>
  <si>
    <t>A126267458F</t>
  </si>
  <si>
    <t>A126260114X</t>
  </si>
  <si>
    <t>A126252750L</t>
  </si>
  <si>
    <t>A126267438W</t>
  </si>
  <si>
    <t>A126260094A</t>
  </si>
  <si>
    <t>A126252790F</t>
  </si>
  <si>
    <t>A126267478R</t>
  </si>
  <si>
    <t>A126260134J</t>
  </si>
  <si>
    <t>A126252766F</t>
  </si>
  <si>
    <t>A126267454W</t>
  </si>
  <si>
    <t>A126260110R</t>
  </si>
  <si>
    <t>A126252794R</t>
  </si>
  <si>
    <t>A126267482F</t>
  </si>
  <si>
    <t>A126260138T</t>
  </si>
  <si>
    <t>A126252774F</t>
  </si>
  <si>
    <t>A126267462W</t>
  </si>
  <si>
    <t>A126260118J</t>
  </si>
  <si>
    <t>A126252798X</t>
  </si>
  <si>
    <t>A126267486R</t>
  </si>
  <si>
    <t>A126260142J</t>
  </si>
  <si>
    <t>A126252826W</t>
  </si>
  <si>
    <t>South Australia ;  &gt;&gt; Underemployed in a new job since left last job ;  &gt; Males ;</t>
  </si>
  <si>
    <t>South Australia ;  &gt;&gt; Underemployed in a new job since left last job ;  &gt; Females ;</t>
  </si>
  <si>
    <t>South Australia ;  &gt; Not employed since left last job ;  Persons ;</t>
  </si>
  <si>
    <t>South Australia ;  &gt; Not employed since left last job ;  &gt; Males ;</t>
  </si>
  <si>
    <t>South Australia ;  &gt; Not employed since left last job ;  &gt; Females ;</t>
  </si>
  <si>
    <t>South Australia ;  Lost a job last year ;  Persons ;</t>
  </si>
  <si>
    <t>South Australia ;  Lost a job last year ;  &gt; Males ;</t>
  </si>
  <si>
    <t>South Australia ;  Lost a job last year ;  &gt; Females ;</t>
  </si>
  <si>
    <t>South Australia ;  &gt; Retrenched last year ;  Persons ;</t>
  </si>
  <si>
    <t>South Australia ;  &gt; Retrenched last year ;  &gt; Males ;</t>
  </si>
  <si>
    <t>South Australia ;  &gt; Retrenched last year ;  &gt; Females ;</t>
  </si>
  <si>
    <t>South Australia ;  &gt; Employed in a new job since lost last job ;  Persons ;</t>
  </si>
  <si>
    <t>South Australia ;  &gt; Employed in a new job since lost last job ;  &gt; Males ;</t>
  </si>
  <si>
    <t>South Australia ;  &gt; Employed in a new job since lost last job ;  &gt; Females ;</t>
  </si>
  <si>
    <t>South Australia ;  &gt;&gt; Underemployed in a new job since lost last job ;  Persons ;</t>
  </si>
  <si>
    <t>South Australia ;  &gt;&gt; Underemployed in a new job since lost last job ;  &gt; Males ;</t>
  </si>
  <si>
    <t>South Australia ;  &gt;&gt; Underemployed in a new job since lost last job ;  &gt; Females ;</t>
  </si>
  <si>
    <t>South Australia ;  &gt; Not employed since lost last job ;  Persons ;</t>
  </si>
  <si>
    <t>South Australia ;  &gt; Not employed since lost last job ;  &gt; Males ;</t>
  </si>
  <si>
    <t>South Australia ;  &gt; Not employed since lost last job ;  &gt; Females ;</t>
  </si>
  <si>
    <t>Western Australia ;  Employed total ;  Persons ;</t>
  </si>
  <si>
    <t>Western Australia ;  Employed total ;  &gt; Males ;</t>
  </si>
  <si>
    <t>Western Australia ;  Employed total ;  &gt; Females ;</t>
  </si>
  <si>
    <t>Western Australia ;  &gt; Less than 1 year in main job ;  Persons ;</t>
  </si>
  <si>
    <t>Western Australia ;  &gt; Less than 1 year in main job ;  &gt; Males ;</t>
  </si>
  <si>
    <t>Western Australia ;  &gt; Less than 1 year in main job ;  &gt; Females ;</t>
  </si>
  <si>
    <t>Western Australia ;  &gt;&gt; Less than 3 months in main job ;  Persons ;</t>
  </si>
  <si>
    <t>Western Australia ;  &gt;&gt; Less than 3 months in main job ;  &gt; Males ;</t>
  </si>
  <si>
    <t>Western Australia ;  &gt;&gt; Less than 3 months in main job ;  &gt; Females ;</t>
  </si>
  <si>
    <t>Western Australia ;  &gt;&gt; 3-5 months in main job ;  Persons ;</t>
  </si>
  <si>
    <t>Western Australia ;  &gt;&gt; 3-5 months in main job ;  &gt; Males ;</t>
  </si>
  <si>
    <t>Western Australia ;  &gt;&gt; 3-5 months in main job ;  &gt; Females ;</t>
  </si>
  <si>
    <t>Western Australia ;  &gt;&gt; 6-11 months in main job ;  Persons ;</t>
  </si>
  <si>
    <t>Western Australia ;  &gt;&gt; 6-11 months in main job ;  &gt; Males ;</t>
  </si>
  <si>
    <t>Western Australia ;  &gt;&gt; 6-11 months in main job ;  &gt; Females ;</t>
  </si>
  <si>
    <t>Western Australia ;  &gt; 1 year or more in main job ;  Persons ;</t>
  </si>
  <si>
    <t>Western Australia ;  &gt; 1 year or more in main job ;  &gt; Males ;</t>
  </si>
  <si>
    <t>Western Australia ;  &gt; 1 year or more in main job ;  &gt; Females ;</t>
  </si>
  <si>
    <t>Western Australia ;  &gt;&gt; 1-4 years in main job ;  Persons ;</t>
  </si>
  <si>
    <t>Western Australia ;  &gt;&gt; 1-4 years in main job ;  &gt; Males ;</t>
  </si>
  <si>
    <t>Western Australia ;  &gt;&gt; 1-4 years in main job ;  &gt; Females ;</t>
  </si>
  <si>
    <t>Western Australia ;  &gt;&gt;&gt; 1 year in main job ;  Persons ;</t>
  </si>
  <si>
    <t>Western Australia ;  &gt;&gt;&gt; 1 year in main job ;  &gt; Males ;</t>
  </si>
  <si>
    <t>Western Australia ;  &gt;&gt;&gt; 1 year in main job ;  &gt; Females ;</t>
  </si>
  <si>
    <t>Western Australia ;  &gt;&gt;&gt; 2 years in main job ;  Persons ;</t>
  </si>
  <si>
    <t>Western Australia ;  &gt;&gt;&gt; 2 years in main job ;  &gt; Males ;</t>
  </si>
  <si>
    <t>Western Australia ;  &gt;&gt;&gt; 2 years in main job ;  &gt; Females ;</t>
  </si>
  <si>
    <t>Western Australia ;  &gt;&gt;&gt; 3-4 years in main job ;  Persons ;</t>
  </si>
  <si>
    <t>Western Australia ;  &gt;&gt;&gt; 3-4 years in main job ;  &gt; Males ;</t>
  </si>
  <si>
    <t>Western Australia ;  &gt;&gt;&gt; 3-4 years in main job ;  &gt; Females ;</t>
  </si>
  <si>
    <t>Western Australia ;  &gt;&gt; 5 years or more in main job ;  Persons ;</t>
  </si>
  <si>
    <t>Western Australia ;  &gt;&gt; 5 years or more in main job ;  &gt; Males ;</t>
  </si>
  <si>
    <t>Western Australia ;  &gt;&gt; 5 years or more in main job ;  &gt; Females ;</t>
  </si>
  <si>
    <t>Western Australia ;  &gt;&gt;&gt; 5-9 years in main job ;  Persons ;</t>
  </si>
  <si>
    <t>Western Australia ;  &gt;&gt;&gt; 5-9 years in main job ;  &gt; Males ;</t>
  </si>
  <si>
    <t>Western Australia ;  &gt;&gt;&gt; 5-9 years in main job ;  &gt; Females ;</t>
  </si>
  <si>
    <t>Western Australia ;  &gt;&gt;&gt; 10 years or more in main job ;  Persons ;</t>
  </si>
  <si>
    <t>Western Australia ;  &gt;&gt;&gt; 10 years or more in main job ;  &gt; Males ;</t>
  </si>
  <si>
    <t>Western Australia ;  &gt;&gt;&gt; 10 years or more in main job ;  &gt; Females ;</t>
  </si>
  <si>
    <t>Western Australia ;  &gt;&gt;&gt;&gt; 10-19 years in main job ;  Persons ;</t>
  </si>
  <si>
    <t>Western Australia ;  &gt;&gt;&gt;&gt; 10-19 years in main job ;  &gt; Males ;</t>
  </si>
  <si>
    <t>Western Australia ;  &gt;&gt;&gt;&gt; 10-19 years in main job ;  &gt; Females ;</t>
  </si>
  <si>
    <t>Western Australia ;  &gt;&gt;&gt;&gt; 20 years or more in main job ;  Persons ;</t>
  </si>
  <si>
    <t>Western Australia ;  &gt;&gt;&gt;&gt; 20 years or more in main job ;  &gt; Males ;</t>
  </si>
  <si>
    <t>Western Australia ;  &gt;&gt;&gt;&gt; 20 years or more in main job ;  &gt; Females ;</t>
  </si>
  <si>
    <t>Western Australia ;  &gt; Changed jobs in last 12 months ;  Persons ;</t>
  </si>
  <si>
    <t>Western Australia ;  &gt; Changed jobs in last 12 months ;  &gt; Males ;</t>
  </si>
  <si>
    <t>Western Australia ;  &gt; Changed jobs in last 12 months ;  &gt; Females ;</t>
  </si>
  <si>
    <t>Western Australia ;  &gt; Did not change jobs in last 12 months ;  Persons ;</t>
  </si>
  <si>
    <t>Western Australia ;  &gt; Did not change jobs in last 12 months ;  &gt; Males ;</t>
  </si>
  <si>
    <t>Western Australia ;  &gt; Did not change jobs in last 12 months ;  &gt; Females ;</t>
  </si>
  <si>
    <t>Western Australia ;  Civilian Population aged 15 and over ;  Persons ;</t>
  </si>
  <si>
    <t>Western Australia ;  Civilian Population aged 15 and over ;  &gt; Males ;</t>
  </si>
  <si>
    <t>Western Australia ;  Civilian Population aged 15 and over ;  &gt; Females ;</t>
  </si>
  <si>
    <t>Western Australia ;  Left, lost or worked multiple jobs last year ;  Persons ;</t>
  </si>
  <si>
    <t>Western Australia ;  Left, lost or worked multiple jobs last year ;  &gt; Males ;</t>
  </si>
  <si>
    <t>Western Australia ;  Left, lost or worked multiple jobs last year ;  &gt; Females ;</t>
  </si>
  <si>
    <t>Western Australia ;  &gt; Employed and had more than one job last year ;  Persons ;</t>
  </si>
  <si>
    <t>Western Australia ;  &gt; Employed and had more than one job last year ;  &gt; Males ;</t>
  </si>
  <si>
    <t>Western Australia ;  &gt; Employed and had more than one job last year ;  &gt; Females ;</t>
  </si>
  <si>
    <t>Western Australia ;  &gt;&gt; Single job holder and had more than one job last year ;  Persons ;</t>
  </si>
  <si>
    <t>Western Australia ;  &gt;&gt; Single job holder and had more than one job last year ;  &gt; Males ;</t>
  </si>
  <si>
    <t>Western Australia ;  &gt;&gt; Single job holder and had more than one job last year ;  &gt; Females ;</t>
  </si>
  <si>
    <t>Western Australia ;  &gt;&gt; Multiple job holder and had more than one job last year ;  Persons ;</t>
  </si>
  <si>
    <t>Western Australia ;  &gt;&gt; Multiple job holder and had more than one job last year ;  &gt; Males ;</t>
  </si>
  <si>
    <t>Western Australia ;  &gt;&gt; Multiple job holder and had more than one job last year ;  &gt; Females ;</t>
  </si>
  <si>
    <t>Western Australia ;  &gt;&gt; Underemployed and had more than one job last year ;  Persons ;</t>
  </si>
  <si>
    <t>Western Australia ;  &gt;&gt; Underemployed and had more than one job last year ;  &gt; Males ;</t>
  </si>
  <si>
    <t>Western Australia ;  &gt;&gt; Underemployed and had more than one job last year ;  &gt; Females ;</t>
  </si>
  <si>
    <t>Western Australia ;  &gt; Unemployed and had a job last year ;  Persons ;</t>
  </si>
  <si>
    <t>Western Australia ;  &gt; Unemployed and had a job last year ;  &gt; Males ;</t>
  </si>
  <si>
    <t>Western Australia ;  &gt; Unemployed and had a job last year ;  &gt; Females ;</t>
  </si>
  <si>
    <t>Western Australia ;  &gt; Not in the labour force and had a job last year ;  Persons ;</t>
  </si>
  <si>
    <t>Western Australia ;  &gt; Not in the labour force and had a job last year ;  &gt; Males ;</t>
  </si>
  <si>
    <t>Western Australia ;  &gt; Not in the labour force and had a job last year ;  &gt; Females ;</t>
  </si>
  <si>
    <t>Western Australia ;  Left a job last year ;  Persons ;</t>
  </si>
  <si>
    <t>Western Australia ;  Left a job last year ;  &gt; Males ;</t>
  </si>
  <si>
    <t>Western Australia ;  Left a job last year ;  &gt; Females ;</t>
  </si>
  <si>
    <t>Western Australia ;  &gt; Employed in a new job since left last job ;  Persons ;</t>
  </si>
  <si>
    <t>Western Australia ;  &gt; Employed in a new job since left last job ;  &gt; Males ;</t>
  </si>
  <si>
    <t>Western Australia ;  &gt; Employed in a new job since left last job ;  &gt; Females ;</t>
  </si>
  <si>
    <t>Western Australia ;  &gt;&gt; Underemployed in a new job since left last job ;  Persons ;</t>
  </si>
  <si>
    <t>Western Australia ;  &gt;&gt; Underemployed in a new job since left last job ;  &gt; Males ;</t>
  </si>
  <si>
    <t>Western Australia ;  &gt;&gt; Underemployed in a new job since left last job ;  &gt; Females ;</t>
  </si>
  <si>
    <t>Western Australia ;  &gt; Not employed since left last job ;  Persons ;</t>
  </si>
  <si>
    <t>Western Australia ;  &gt; Not employed since left last job ;  &gt; Males ;</t>
  </si>
  <si>
    <t>Western Australia ;  &gt; Not employed since left last job ;  &gt; Females ;</t>
  </si>
  <si>
    <t>Western Australia ;  Lost a job last year ;  Persons ;</t>
  </si>
  <si>
    <t>Western Australia ;  Lost a job last year ;  &gt; Males ;</t>
  </si>
  <si>
    <t>Western Australia ;  Lost a job last year ;  &gt; Females ;</t>
  </si>
  <si>
    <t>Western Australia ;  &gt; Retrenched last year ;  Persons ;</t>
  </si>
  <si>
    <t>Western Australia ;  &gt; Retrenched last year ;  &gt; Males ;</t>
  </si>
  <si>
    <t>Western Australia ;  &gt; Retrenched last year ;  &gt; Females ;</t>
  </si>
  <si>
    <t>Western Australia ;  &gt; Employed in a new job since lost last job ;  Persons ;</t>
  </si>
  <si>
    <t>Western Australia ;  &gt; Employed in a new job since lost last job ;  &gt; Males ;</t>
  </si>
  <si>
    <t>Western Australia ;  &gt; Employed in a new job since lost last job ;  &gt; Females ;</t>
  </si>
  <si>
    <t>Western Australia ;  &gt;&gt; Underemployed in a new job since lost last job ;  Persons ;</t>
  </si>
  <si>
    <t>Western Australia ;  &gt;&gt; Underemployed in a new job since lost last job ;  &gt; Males ;</t>
  </si>
  <si>
    <t>Western Australia ;  &gt;&gt; Underemployed in a new job since lost last job ;  &gt; Females ;</t>
  </si>
  <si>
    <t>Western Australia ;  &gt; Not employed since lost last job ;  Persons ;</t>
  </si>
  <si>
    <t>Western Australia ;  &gt; Not employed since lost last job ;  &gt; Males ;</t>
  </si>
  <si>
    <t>Western Australia ;  &gt; Not employed since lost last job ;  &gt; Females ;</t>
  </si>
  <si>
    <t>Tasmania ;  Employed total ;  Persons ;</t>
  </si>
  <si>
    <t>Tasmania ;  Employed total ;  &gt; Males ;</t>
  </si>
  <si>
    <t>Tasmania ;  Employed total ;  &gt; Females ;</t>
  </si>
  <si>
    <t>Tasmania ;  &gt; Less than 1 year in main job ;  Persons ;</t>
  </si>
  <si>
    <t>Tasmania ;  &gt; Less than 1 year in main job ;  &gt; Males ;</t>
  </si>
  <si>
    <t>Tasmania ;  &gt; Less than 1 year in main job ;  &gt; Females ;</t>
  </si>
  <si>
    <t>Tasmania ;  &gt;&gt; Less than 3 months in main job ;  Persons ;</t>
  </si>
  <si>
    <t>Tasmania ;  &gt;&gt; Less than 3 months in main job ;  &gt; Males ;</t>
  </si>
  <si>
    <t>Tasmania ;  &gt;&gt; Less than 3 months in main job ;  &gt; Females ;</t>
  </si>
  <si>
    <t>Tasmania ;  &gt;&gt; 3-5 months in main job ;  Persons ;</t>
  </si>
  <si>
    <t>Tasmania ;  &gt;&gt; 3-5 months in main job ;  &gt; Males ;</t>
  </si>
  <si>
    <t>Tasmania ;  &gt;&gt; 3-5 months in main job ;  &gt; Females ;</t>
  </si>
  <si>
    <t>Tasmania ;  &gt;&gt; 6-11 months in main job ;  Persons ;</t>
  </si>
  <si>
    <t>Tasmania ;  &gt;&gt; 6-11 months in main job ;  &gt; Males ;</t>
  </si>
  <si>
    <t>Tasmania ;  &gt;&gt; 6-11 months in main job ;  &gt; Females ;</t>
  </si>
  <si>
    <t>Tasmania ;  &gt; 1 year or more in main job ;  Persons ;</t>
  </si>
  <si>
    <t>Tasmania ;  &gt; 1 year or more in main job ;  &gt; Males ;</t>
  </si>
  <si>
    <t>Tasmania ;  &gt; 1 year or more in main job ;  &gt; Females ;</t>
  </si>
  <si>
    <t>Tasmania ;  &gt;&gt; 1-4 years in main job ;  Persons ;</t>
  </si>
  <si>
    <t>Tasmania ;  &gt;&gt; 1-4 years in main job ;  &gt; Males ;</t>
  </si>
  <si>
    <t>Tasmania ;  &gt;&gt; 1-4 years in main job ;  &gt; Females ;</t>
  </si>
  <si>
    <t>Tasmania ;  &gt;&gt;&gt; 1 year in main job ;  Persons ;</t>
  </si>
  <si>
    <t>Tasmania ;  &gt;&gt;&gt; 1 year in main job ;  &gt; Males ;</t>
  </si>
  <si>
    <t>Tasmania ;  &gt;&gt;&gt; 1 year in main job ;  &gt; Females ;</t>
  </si>
  <si>
    <t>Tasmania ;  &gt;&gt;&gt; 2 years in main job ;  Persons ;</t>
  </si>
  <si>
    <t>Tasmania ;  &gt;&gt;&gt; 2 years in main job ;  &gt; Males ;</t>
  </si>
  <si>
    <t>Tasmania ;  &gt;&gt;&gt; 2 years in main job ;  &gt; Females ;</t>
  </si>
  <si>
    <t>Tasmania ;  &gt;&gt;&gt; 3-4 years in main job ;  Persons ;</t>
  </si>
  <si>
    <t>Tasmania ;  &gt;&gt;&gt; 3-4 years in main job ;  &gt; Males ;</t>
  </si>
  <si>
    <t>Tasmania ;  &gt;&gt;&gt; 3-4 years in main job ;  &gt; Females ;</t>
  </si>
  <si>
    <t>Tasmania ;  &gt;&gt; 5 years or more in main job ;  Persons ;</t>
  </si>
  <si>
    <t>Tasmania ;  &gt;&gt; 5 years or more in main job ;  &gt; Males ;</t>
  </si>
  <si>
    <t>Tasmania ;  &gt;&gt; 5 years or more in main job ;  &gt; Females ;</t>
  </si>
  <si>
    <t>Tasmania ;  &gt;&gt;&gt; 5-9 years in main job ;  Persons ;</t>
  </si>
  <si>
    <t>Tasmania ;  &gt;&gt;&gt; 5-9 years in main job ;  &gt; Males ;</t>
  </si>
  <si>
    <t>Tasmania ;  &gt;&gt;&gt; 5-9 years in main job ;  &gt; Females ;</t>
  </si>
  <si>
    <t>Tasmania ;  &gt;&gt;&gt; 10 years or more in main job ;  Persons ;</t>
  </si>
  <si>
    <t>Tasmania ;  &gt;&gt;&gt; 10 years or more in main job ;  &gt; Males ;</t>
  </si>
  <si>
    <t>Tasmania ;  &gt;&gt;&gt; 10 years or more in main job ;  &gt; Females ;</t>
  </si>
  <si>
    <t>Tasmania ;  &gt;&gt;&gt;&gt; 10-19 years in main job ;  Persons ;</t>
  </si>
  <si>
    <t>Tasmania ;  &gt;&gt;&gt;&gt; 10-19 years in main job ;  &gt; Males ;</t>
  </si>
  <si>
    <t>Tasmania ;  &gt;&gt;&gt;&gt; 10-19 years in main job ;  &gt; Females ;</t>
  </si>
  <si>
    <t>Tasmania ;  &gt;&gt;&gt;&gt; 20 years or more in main job ;  Persons ;</t>
  </si>
  <si>
    <t>Tasmania ;  &gt;&gt;&gt;&gt; 20 years or more in main job ;  &gt; Males ;</t>
  </si>
  <si>
    <t>Tasmania ;  &gt;&gt;&gt;&gt; 20 years or more in main job ;  &gt; Females ;</t>
  </si>
  <si>
    <t>Tasmania ;  &gt; Changed jobs in last 12 months ;  Persons ;</t>
  </si>
  <si>
    <t>Tasmania ;  &gt; Changed jobs in last 12 months ;  &gt; Males ;</t>
  </si>
  <si>
    <t>Tasmania ;  &gt; Changed jobs in last 12 months ;  &gt; Females ;</t>
  </si>
  <si>
    <t>Tasmania ;  &gt; Did not change jobs in last 12 months ;  Persons ;</t>
  </si>
  <si>
    <t>Tasmania ;  &gt; Did not change jobs in last 12 months ;  &gt; Males ;</t>
  </si>
  <si>
    <t>Tasmania ;  &gt; Did not change jobs in last 12 months ;  &gt; Females ;</t>
  </si>
  <si>
    <t>Tasmania ;  Civilian Population aged 15 and over ;  Persons ;</t>
  </si>
  <si>
    <t>Tasmania ;  Civilian Population aged 15 and over ;  &gt; Males ;</t>
  </si>
  <si>
    <t>Tasmania ;  Civilian Population aged 15 and over ;  &gt; Females ;</t>
  </si>
  <si>
    <t>Tasmania ;  Left, lost or worked multiple jobs last year ;  Persons ;</t>
  </si>
  <si>
    <t>Tasmania ;  Left, lost or worked multiple jobs last year ;  &gt; Males ;</t>
  </si>
  <si>
    <t>Tasmania ;  Left, lost or worked multiple jobs last year ;  &gt; Females ;</t>
  </si>
  <si>
    <t>Tasmania ;  &gt; Employed and had more than one job last year ;  Persons ;</t>
  </si>
  <si>
    <t>Tasmania ;  &gt; Employed and had more than one job last year ;  &gt; Males ;</t>
  </si>
  <si>
    <t>Tasmania ;  &gt; Employed and had more than one job last year ;  &gt; Females ;</t>
  </si>
  <si>
    <t>Tasmania ;  &gt;&gt; Single job holder and had more than one job last year ;  Persons ;</t>
  </si>
  <si>
    <t>Tasmania ;  &gt;&gt; Single job holder and had more than one job last year ;  &gt; Males ;</t>
  </si>
  <si>
    <t>Tasmania ;  &gt;&gt; Single job holder and had more than one job last year ;  &gt; Females ;</t>
  </si>
  <si>
    <t>Tasmania ;  &gt;&gt; Multiple job holder and had more than one job last year ;  Persons ;</t>
  </si>
  <si>
    <t>Tasmania ;  &gt;&gt; Multiple job holder and had more than one job last year ;  &gt; Males ;</t>
  </si>
  <si>
    <t>Tasmania ;  &gt;&gt; Multiple job holder and had more than one job last year ;  &gt; Females ;</t>
  </si>
  <si>
    <t>Tasmania ;  &gt;&gt; Underemployed and had more than one job last year ;  Persons ;</t>
  </si>
  <si>
    <t>Tasmania ;  &gt;&gt; Underemployed and had more than one job last year ;  &gt; Males ;</t>
  </si>
  <si>
    <t>Tasmania ;  &gt;&gt; Underemployed and had more than one job last year ;  &gt; Females ;</t>
  </si>
  <si>
    <t>Tasmania ;  &gt; Unemployed and had a job last year ;  Persons ;</t>
  </si>
  <si>
    <t>Tasmania ;  &gt; Unemployed and had a job last year ;  &gt; Males ;</t>
  </si>
  <si>
    <t>Tasmania ;  &gt; Unemployed and had a job last year ;  &gt; Females ;</t>
  </si>
  <si>
    <t>Tasmania ;  &gt; Not in the labour force and had a job last year ;  Persons ;</t>
  </si>
  <si>
    <t>Tasmania ;  &gt; Not in the labour force and had a job last year ;  &gt; Males ;</t>
  </si>
  <si>
    <t>Tasmania ;  &gt; Not in the labour force and had a job last year ;  &gt; Females ;</t>
  </si>
  <si>
    <t>Tasmania ;  Left a job last year ;  Persons ;</t>
  </si>
  <si>
    <t>Tasmania ;  Left a job last year ;  &gt; Males ;</t>
  </si>
  <si>
    <t>Tasmania ;  Left a job last year ;  &gt; Females ;</t>
  </si>
  <si>
    <t>Tasmania ;  &gt; Employed in a new job since left last job ;  Persons ;</t>
  </si>
  <si>
    <t>Tasmania ;  &gt; Employed in a new job since left last job ;  &gt; Males ;</t>
  </si>
  <si>
    <t>Tasmania ;  &gt; Employed in a new job since left last job ;  &gt; Females ;</t>
  </si>
  <si>
    <t>Tasmania ;  &gt;&gt; Underemployed in a new job since left last job ;  Persons ;</t>
  </si>
  <si>
    <t>Tasmania ;  &gt;&gt; Underemployed in a new job since left last job ;  &gt; Males ;</t>
  </si>
  <si>
    <t>Tasmania ;  &gt;&gt; Underemployed in a new job since left last job ;  &gt; Females ;</t>
  </si>
  <si>
    <t>Tasmania ;  &gt; Not employed since left last job ;  Persons ;</t>
  </si>
  <si>
    <t>Tasmania ;  &gt; Not employed since left last job ;  &gt; Males ;</t>
  </si>
  <si>
    <t>Tasmania ;  &gt; Not employed since left last job ;  &gt; Females ;</t>
  </si>
  <si>
    <t>Tasmania ;  Lost a job last year ;  Persons ;</t>
  </si>
  <si>
    <t>Tasmania ;  Lost a job last year ;  &gt; Males ;</t>
  </si>
  <si>
    <t>Tasmania ;  Lost a job last year ;  &gt; Females ;</t>
  </si>
  <si>
    <t>Tasmania ;  &gt; Retrenched last year ;  Persons ;</t>
  </si>
  <si>
    <t>Tasmania ;  &gt; Retrenched last year ;  &gt; Males ;</t>
  </si>
  <si>
    <t>Tasmania ;  &gt; Retrenched last year ;  &gt; Females ;</t>
  </si>
  <si>
    <t>Tasmania ;  &gt; Employed in a new job since lost last job ;  Persons ;</t>
  </si>
  <si>
    <t>Tasmania ;  &gt; Employed in a new job since lost last job ;  &gt; Males ;</t>
  </si>
  <si>
    <t>Tasmania ;  &gt; Employed in a new job since lost last job ;  &gt; Females ;</t>
  </si>
  <si>
    <t>Tasmania ;  &gt;&gt; Underemployed in a new job since lost last job ;  Persons ;</t>
  </si>
  <si>
    <t>Tasmania ;  &gt;&gt; Underemployed in a new job since lost last job ;  &gt; Males ;</t>
  </si>
  <si>
    <t>Tasmania ;  &gt;&gt; Underemployed in a new job since lost last job ;  &gt; Females ;</t>
  </si>
  <si>
    <t>Tasmania ;  &gt; Not employed since lost last job ;  Persons ;</t>
  </si>
  <si>
    <t>Tasmania ;  &gt; Not employed since lost last job ;  &gt; Males ;</t>
  </si>
  <si>
    <t>Tasmania ;  &gt; Not employed since lost last job ;  &gt; Females ;</t>
  </si>
  <si>
    <t>Northern Territory ;  Employed total ;  Persons ;</t>
  </si>
  <si>
    <t>Northern Territory ;  Employed total ;  &gt; Males ;</t>
  </si>
  <si>
    <t>Northern Territory ;  Employed total ;  &gt; Females ;</t>
  </si>
  <si>
    <t>Northern Territory ;  &gt; Less than 1 year in main job ;  Persons ;</t>
  </si>
  <si>
    <t>Northern Territory ;  &gt; Less than 1 year in main job ;  &gt; Males ;</t>
  </si>
  <si>
    <t>Northern Territory ;  &gt; Less than 1 year in main job ;  &gt; Females ;</t>
  </si>
  <si>
    <t>Northern Territory ;  &gt;&gt; Less than 3 months in main job ;  Persons ;</t>
  </si>
  <si>
    <t>Northern Territory ;  &gt;&gt; Less than 3 months in main job ;  &gt; Males ;</t>
  </si>
  <si>
    <t>Northern Territory ;  &gt;&gt; Less than 3 months in main job ;  &gt; Females ;</t>
  </si>
  <si>
    <t>Northern Territory ;  &gt;&gt; 3-5 months in main job ;  Persons ;</t>
  </si>
  <si>
    <t>Northern Territory ;  &gt;&gt; 3-5 months in main job ;  &gt; Males ;</t>
  </si>
  <si>
    <t>Northern Territory ;  &gt;&gt; 3-5 months in main job ;  &gt; Females ;</t>
  </si>
  <si>
    <t>Northern Territory ;  &gt;&gt; 6-11 months in main job ;  Persons ;</t>
  </si>
  <si>
    <t>Northern Territory ;  &gt;&gt; 6-11 months in main job ;  &gt; Males ;</t>
  </si>
  <si>
    <t>Northern Territory ;  &gt;&gt; 6-11 months in main job ;  &gt; Females ;</t>
  </si>
  <si>
    <t>Northern Territory ;  &gt; 1 year or more in main job ;  Persons ;</t>
  </si>
  <si>
    <t>Northern Territory ;  &gt; 1 year or more in main job ;  &gt; Males ;</t>
  </si>
  <si>
    <t>Northern Territory ;  &gt; 1 year or more in main job ;  &gt; Females ;</t>
  </si>
  <si>
    <t>Northern Territory ;  &gt;&gt; 1-4 years in main job ;  Persons ;</t>
  </si>
  <si>
    <t>Northern Territory ;  &gt;&gt; 1-4 years in main job ;  &gt; Males ;</t>
  </si>
  <si>
    <t>Northern Territory ;  &gt;&gt; 1-4 years in main job ;  &gt; Females ;</t>
  </si>
  <si>
    <t>Northern Territory ;  &gt;&gt;&gt; 1 year in main job ;  Persons ;</t>
  </si>
  <si>
    <t>Northern Territory ;  &gt;&gt;&gt; 1 year in main job ;  &gt; Males ;</t>
  </si>
  <si>
    <t>Northern Territory ;  &gt;&gt;&gt; 1 year in main job ;  &gt; Females ;</t>
  </si>
  <si>
    <t>Northern Territory ;  &gt;&gt;&gt; 2 years in main job ;  Persons ;</t>
  </si>
  <si>
    <t>Northern Territory ;  &gt;&gt;&gt; 2 years in main job ;  &gt; Males ;</t>
  </si>
  <si>
    <t>A126267514L</t>
  </si>
  <si>
    <t>A126260170T</t>
  </si>
  <si>
    <t>A126252802C</t>
  </si>
  <si>
    <t>A126267490F</t>
  </si>
  <si>
    <t>A126260146T</t>
  </si>
  <si>
    <t>A126252778R</t>
  </si>
  <si>
    <t>A126267466F</t>
  </si>
  <si>
    <t>A126260122X</t>
  </si>
  <si>
    <t>A126252854F</t>
  </si>
  <si>
    <t>A126267542W</t>
  </si>
  <si>
    <t>A126260198V</t>
  </si>
  <si>
    <t>A126252830L</t>
  </si>
  <si>
    <t>A126267518W</t>
  </si>
  <si>
    <t>A126260174A</t>
  </si>
  <si>
    <t>A126252834W</t>
  </si>
  <si>
    <t>A126267522L</t>
  </si>
  <si>
    <t>A126260178K</t>
  </si>
  <si>
    <t>A126252878X</t>
  </si>
  <si>
    <t>A126267566R</t>
  </si>
  <si>
    <t>A126260222J</t>
  </si>
  <si>
    <t>A126252142J</t>
  </si>
  <si>
    <t>A126266830W</t>
  </si>
  <si>
    <t>A126259486R</t>
  </si>
  <si>
    <t>A126252178K</t>
  </si>
  <si>
    <t>A126266866X</t>
  </si>
  <si>
    <t>A126259522L</t>
  </si>
  <si>
    <t>A126252126J</t>
  </si>
  <si>
    <t>A126266814W</t>
  </si>
  <si>
    <t>A126259470W</t>
  </si>
  <si>
    <t>A126252182A</t>
  </si>
  <si>
    <t>A126266870R</t>
  </si>
  <si>
    <t>A126259526W</t>
  </si>
  <si>
    <t>A126252186K</t>
  </si>
  <si>
    <t>A126266874X</t>
  </si>
  <si>
    <t>A126259530L</t>
  </si>
  <si>
    <t>A126252130X</t>
  </si>
  <si>
    <t>A126266818F</t>
  </si>
  <si>
    <t>A126259474F</t>
  </si>
  <si>
    <t>A126252134J</t>
  </si>
  <si>
    <t>A126266822W</t>
  </si>
  <si>
    <t>A126259478R</t>
  </si>
  <si>
    <t>A126252158A</t>
  </si>
  <si>
    <t>A126266846R</t>
  </si>
  <si>
    <t>A126259502C</t>
  </si>
  <si>
    <t>A126252102R</t>
  </si>
  <si>
    <t>A126266790R</t>
  </si>
  <si>
    <t>A126259446W</t>
  </si>
  <si>
    <t>A126252190A</t>
  </si>
  <si>
    <t>A126266878J</t>
  </si>
  <si>
    <t>A126259534W</t>
  </si>
  <si>
    <t>A126252162T</t>
  </si>
  <si>
    <t>A126266850F</t>
  </si>
  <si>
    <t>A126259506L</t>
  </si>
  <si>
    <t>A126252194K</t>
  </si>
  <si>
    <t>A126266882X</t>
  </si>
  <si>
    <t>A126259538F</t>
  </si>
  <si>
    <t>A126252106X</t>
  </si>
  <si>
    <t>A126266794X</t>
  </si>
  <si>
    <t>A126259450L</t>
  </si>
  <si>
    <t>A126252066T</t>
  </si>
  <si>
    <t>A126266754F</t>
  </si>
  <si>
    <t>A126259410V</t>
  </si>
  <si>
    <t>A126252078A</t>
  </si>
  <si>
    <t>A126266766R</t>
  </si>
  <si>
    <t>A126259422C</t>
  </si>
  <si>
    <t>A126252138T</t>
  </si>
  <si>
    <t>A126266826F</t>
  </si>
  <si>
    <t>A126259482F</t>
  </si>
  <si>
    <t>A126252082T</t>
  </si>
  <si>
    <t>A126266770F</t>
  </si>
  <si>
    <t>A126259426L</t>
  </si>
  <si>
    <t>A126252074T</t>
  </si>
  <si>
    <t>A126266762F</t>
  </si>
  <si>
    <t>A126259418L</t>
  </si>
  <si>
    <t>A126252166A</t>
  </si>
  <si>
    <t>A126266854R</t>
  </si>
  <si>
    <t>A126259510C</t>
  </si>
  <si>
    <t>A126252170T</t>
  </si>
  <si>
    <t>A126266858X</t>
  </si>
  <si>
    <t>A126259514L</t>
  </si>
  <si>
    <t>A126252090T</t>
  </si>
  <si>
    <t>A126266778X</t>
  </si>
  <si>
    <t>A126259434L</t>
  </si>
  <si>
    <t>A126252070J</t>
  </si>
  <si>
    <t>A126266758R</t>
  </si>
  <si>
    <t>A126259414C</t>
  </si>
  <si>
    <t>A126252110R</t>
  </si>
  <si>
    <t>A126266798J</t>
  </si>
  <si>
    <t>A126259454W</t>
  </si>
  <si>
    <t>A126252086A</t>
  </si>
  <si>
    <t>A126266774R</t>
  </si>
  <si>
    <t>A126259430C</t>
  </si>
  <si>
    <t>A126252114X</t>
  </si>
  <si>
    <t>A126266802L</t>
  </si>
  <si>
    <t>A126259458F</t>
  </si>
  <si>
    <t>A126252094A</t>
  </si>
  <si>
    <t>A126266782R</t>
  </si>
  <si>
    <t>A126259438W</t>
  </si>
  <si>
    <t>A126252118J</t>
  </si>
  <si>
    <t>A126266806W</t>
  </si>
  <si>
    <t>A126259462W</t>
  </si>
  <si>
    <t>A126252146T</t>
  </si>
  <si>
    <t>A126266834F</t>
  </si>
  <si>
    <t>A126259490F</t>
  </si>
  <si>
    <t>A126252122X</t>
  </si>
  <si>
    <t>A126266810L</t>
  </si>
  <si>
    <t>A126259466F</t>
  </si>
  <si>
    <t>A126252098K</t>
  </si>
  <si>
    <t>A126266786X</t>
  </si>
  <si>
    <t>A126259442L</t>
  </si>
  <si>
    <t>A126252174A</t>
  </si>
  <si>
    <t>A126266862R</t>
  </si>
  <si>
    <t>A126259518W</t>
  </si>
  <si>
    <t>A126252150J</t>
  </si>
  <si>
    <t>A126266838R</t>
  </si>
  <si>
    <t>A126259494R</t>
  </si>
  <si>
    <t>A126252154T</t>
  </si>
  <si>
    <t>A126266842F</t>
  </si>
  <si>
    <t>A126259498X</t>
  </si>
  <si>
    <t>A126252198V</t>
  </si>
  <si>
    <t>A126266886J</t>
  </si>
  <si>
    <t>A126259542W</t>
  </si>
  <si>
    <t>A126252278V</t>
  </si>
  <si>
    <t>A126266966J</t>
  </si>
  <si>
    <t>A126259622W</t>
  </si>
  <si>
    <t>A126252314T</t>
  </si>
  <si>
    <t>A126267002J</t>
  </si>
  <si>
    <t>A126259658X</t>
  </si>
  <si>
    <t>A126252262A</t>
  </si>
  <si>
    <t>A126266950R</t>
  </si>
  <si>
    <t>A126259606W</t>
  </si>
  <si>
    <t>A126252318A</t>
  </si>
  <si>
    <t>A126267006T</t>
  </si>
  <si>
    <t>A126259662R</t>
  </si>
  <si>
    <t>A126252322T</t>
  </si>
  <si>
    <t>A126267010J</t>
  </si>
  <si>
    <t>A126259666X</t>
  </si>
  <si>
    <t>A126252266K</t>
  </si>
  <si>
    <t>A126266954X</t>
  </si>
  <si>
    <t>A126259610L</t>
  </si>
  <si>
    <t>A126252270A</t>
  </si>
  <si>
    <t>A126266958J</t>
  </si>
  <si>
    <t>A126259614W</t>
  </si>
  <si>
    <t>A126252294V</t>
  </si>
  <si>
    <t>A126266982J</t>
  </si>
  <si>
    <t>A126259638R</t>
  </si>
  <si>
    <t>A126252238A</t>
  </si>
  <si>
    <t>A126266926R</t>
  </si>
  <si>
    <t>A126259582R</t>
  </si>
  <si>
    <t>A126252326A</t>
  </si>
  <si>
    <t>A126267014T</t>
  </si>
  <si>
    <t>A126259670R</t>
  </si>
  <si>
    <t>A126252298C</t>
  </si>
  <si>
    <t>A126266986T</t>
  </si>
  <si>
    <t>A126259642F</t>
  </si>
  <si>
    <t>A126252330T</t>
  </si>
  <si>
    <t>A126267018A</t>
  </si>
  <si>
    <t>A126259674X</t>
  </si>
  <si>
    <t>A126252242T</t>
  </si>
  <si>
    <t>A126266930F</t>
  </si>
  <si>
    <t>A126259586X</t>
  </si>
  <si>
    <t>A126252202X</t>
  </si>
  <si>
    <t>A126266890X</t>
  </si>
  <si>
    <t>A126259546F</t>
  </si>
  <si>
    <t>A126252214J</t>
  </si>
  <si>
    <t>A126266902W</t>
  </si>
  <si>
    <t>A126259558R</t>
  </si>
  <si>
    <t>A126252274K</t>
  </si>
  <si>
    <t>A126266962X</t>
  </si>
  <si>
    <t>A126259618F</t>
  </si>
  <si>
    <t>A126252218T</t>
  </si>
  <si>
    <t>A126266906F</t>
  </si>
  <si>
    <t>A126259562F</t>
  </si>
  <si>
    <t>A126252210X</t>
  </si>
  <si>
    <t>A126266898T</t>
  </si>
  <si>
    <t>A126259554F</t>
  </si>
  <si>
    <t>A126252302J</t>
  </si>
  <si>
    <t>A126266990J</t>
  </si>
  <si>
    <t>A126259646R</t>
  </si>
  <si>
    <t>A126252306T</t>
  </si>
  <si>
    <t>A126266994T</t>
  </si>
  <si>
    <t>A126259650F</t>
  </si>
  <si>
    <t>A126252226T</t>
  </si>
  <si>
    <t>A126266914F</t>
  </si>
  <si>
    <t>A126259570F</t>
  </si>
  <si>
    <t>A126252206J</t>
  </si>
  <si>
    <t>A126266894J</t>
  </si>
  <si>
    <t>A126259550W</t>
  </si>
  <si>
    <t>A126252246A</t>
  </si>
  <si>
    <t>A126266934R</t>
  </si>
  <si>
    <t>A126259590R</t>
  </si>
  <si>
    <t>A126252222J</t>
  </si>
  <si>
    <t>A126266910W</t>
  </si>
  <si>
    <t>A126259566R</t>
  </si>
  <si>
    <t>A126252250T</t>
  </si>
  <si>
    <t>A126266938X</t>
  </si>
  <si>
    <t>A126259594X</t>
  </si>
  <si>
    <t>A126252230J</t>
  </si>
  <si>
    <t>A126266918R</t>
  </si>
  <si>
    <t>A126259574R</t>
  </si>
  <si>
    <t>A126252254A</t>
  </si>
  <si>
    <t>A126266942R</t>
  </si>
  <si>
    <t>A126259598J</t>
  </si>
  <si>
    <t>A126252282K</t>
  </si>
  <si>
    <t>A126266970X</t>
  </si>
  <si>
    <t>A126259626F</t>
  </si>
  <si>
    <t>A126252258K</t>
  </si>
  <si>
    <t>A126266946X</t>
  </si>
  <si>
    <t>A126259602L</t>
  </si>
  <si>
    <t>A126252234T</t>
  </si>
  <si>
    <t>A126266922F</t>
  </si>
  <si>
    <t>A126259578X</t>
  </si>
  <si>
    <t>A126252310J</t>
  </si>
  <si>
    <t>A126266998A</t>
  </si>
  <si>
    <t>A126259654R</t>
  </si>
  <si>
    <t>A126252286V</t>
  </si>
  <si>
    <t>A126266974J</t>
  </si>
  <si>
    <t>A126259630W</t>
  </si>
  <si>
    <t>A126252290K</t>
  </si>
  <si>
    <t>A126266978T</t>
  </si>
  <si>
    <t>A126259634F</t>
  </si>
  <si>
    <t>A126252334A</t>
  </si>
  <si>
    <t>A126267022T</t>
  </si>
  <si>
    <t>A126259678J</t>
  </si>
  <si>
    <t>A126252414A</t>
  </si>
  <si>
    <t>A126267102T</t>
  </si>
  <si>
    <t>A126259758J</t>
  </si>
  <si>
    <t>A126252450K</t>
  </si>
  <si>
    <t>A126267138V</t>
  </si>
  <si>
    <t>A126259794T</t>
  </si>
  <si>
    <t>A126252398L</t>
  </si>
  <si>
    <t>A126267086C</t>
  </si>
  <si>
    <t>A126259742R</t>
  </si>
  <si>
    <t>A126252454V</t>
  </si>
  <si>
    <t>A126267142K</t>
  </si>
  <si>
    <t>A126259798A</t>
  </si>
  <si>
    <t>A126252458C</t>
  </si>
  <si>
    <t>A126267146V</t>
  </si>
  <si>
    <t>A126259802F</t>
  </si>
  <si>
    <t>A126252402T</t>
  </si>
  <si>
    <t>A126267090V</t>
  </si>
  <si>
    <t>A126259746X</t>
  </si>
  <si>
    <t>A126252406A</t>
  </si>
  <si>
    <t>A126267094C</t>
  </si>
  <si>
    <t>A126259750R</t>
  </si>
  <si>
    <t>A126252430A</t>
  </si>
  <si>
    <t>A126267118K</t>
  </si>
  <si>
    <t>A126259774J</t>
  </si>
  <si>
    <t>A126252374V</t>
  </si>
  <si>
    <t>A126267062K</t>
  </si>
  <si>
    <t>Northern Territory ;  &gt;&gt;&gt; 2 years in main job ;  &gt; Females ;</t>
  </si>
  <si>
    <t>Northern Territory ;  &gt;&gt;&gt; 3-4 years in main job ;  Persons ;</t>
  </si>
  <si>
    <t>Northern Territory ;  &gt;&gt;&gt; 3-4 years in main job ;  &gt; Males ;</t>
  </si>
  <si>
    <t>Northern Territory ;  &gt;&gt;&gt; 3-4 years in main job ;  &gt; Females ;</t>
  </si>
  <si>
    <t>Northern Territory ;  &gt;&gt; 5 years or more in main job ;  Persons ;</t>
  </si>
  <si>
    <t>Northern Territory ;  &gt;&gt; 5 years or more in main job ;  &gt; Males ;</t>
  </si>
  <si>
    <t>Northern Territory ;  &gt;&gt; 5 years or more in main job ;  &gt; Females ;</t>
  </si>
  <si>
    <t>Northern Territory ;  &gt;&gt;&gt; 5-9 years in main job ;  Persons ;</t>
  </si>
  <si>
    <t>Northern Territory ;  &gt;&gt;&gt; 5-9 years in main job ;  &gt; Males ;</t>
  </si>
  <si>
    <t>Northern Territory ;  &gt;&gt;&gt; 5-9 years in main job ;  &gt; Females ;</t>
  </si>
  <si>
    <t>Northern Territory ;  &gt;&gt;&gt; 10 years or more in main job ;  Persons ;</t>
  </si>
  <si>
    <t>Northern Territory ;  &gt;&gt;&gt; 10 years or more in main job ;  &gt; Males ;</t>
  </si>
  <si>
    <t>Northern Territory ;  &gt;&gt;&gt; 10 years or more in main job ;  &gt; Females ;</t>
  </si>
  <si>
    <t>Northern Territory ;  &gt;&gt;&gt;&gt; 10-19 years in main job ;  Persons ;</t>
  </si>
  <si>
    <t>Northern Territory ;  &gt;&gt;&gt;&gt; 10-19 years in main job ;  &gt; Males ;</t>
  </si>
  <si>
    <t>Northern Territory ;  &gt;&gt;&gt;&gt; 10-19 years in main job ;  &gt; Females ;</t>
  </si>
  <si>
    <t>Northern Territory ;  &gt;&gt;&gt;&gt; 20 years or more in main job ;  Persons ;</t>
  </si>
  <si>
    <t>Northern Territory ;  &gt;&gt;&gt;&gt; 20 years or more in main job ;  &gt; Males ;</t>
  </si>
  <si>
    <t>Northern Territory ;  &gt;&gt;&gt;&gt; 20 years or more in main job ;  &gt; Females ;</t>
  </si>
  <si>
    <t>Northern Territory ;  &gt; Changed jobs in last 12 months ;  Persons ;</t>
  </si>
  <si>
    <t>Northern Territory ;  &gt; Changed jobs in last 12 months ;  &gt; Males ;</t>
  </si>
  <si>
    <t>Northern Territory ;  &gt; Changed jobs in last 12 months ;  &gt; Females ;</t>
  </si>
  <si>
    <t>Northern Territory ;  &gt; Did not change jobs in last 12 months ;  Persons ;</t>
  </si>
  <si>
    <t>Northern Territory ;  &gt; Did not change jobs in last 12 months ;  &gt; Males ;</t>
  </si>
  <si>
    <t>Northern Territory ;  &gt; Did not change jobs in last 12 months ;  &gt; Females ;</t>
  </si>
  <si>
    <t>Northern Territory ;  Civilian Population aged 15 and over ;  Persons ;</t>
  </si>
  <si>
    <t>Northern Territory ;  Civilian Population aged 15 and over ;  &gt; Males ;</t>
  </si>
  <si>
    <t>Northern Territory ;  Civilian Population aged 15 and over ;  &gt; Females ;</t>
  </si>
  <si>
    <t>Northern Territory ;  Left, lost or worked multiple jobs last year ;  Persons ;</t>
  </si>
  <si>
    <t>Northern Territory ;  Left, lost or worked multiple jobs last year ;  &gt; Males ;</t>
  </si>
  <si>
    <t>Northern Territory ;  Left, lost or worked multiple jobs last year ;  &gt; Females ;</t>
  </si>
  <si>
    <t>Northern Territory ;  &gt; Employed and had more than one job last year ;  Persons ;</t>
  </si>
  <si>
    <t>Northern Territory ;  &gt; Employed and had more than one job last year ;  &gt; Males ;</t>
  </si>
  <si>
    <t>Northern Territory ;  &gt; Employed and had more than one job last year ;  &gt; Females ;</t>
  </si>
  <si>
    <t>Northern Territory ;  &gt;&gt; Single job holder and had more than one job last year ;  Persons ;</t>
  </si>
  <si>
    <t>Northern Territory ;  &gt;&gt; Single job holder and had more than one job last year ;  &gt; Males ;</t>
  </si>
  <si>
    <t>Northern Territory ;  &gt;&gt; Single job holder and had more than one job last year ;  &gt; Females ;</t>
  </si>
  <si>
    <t>Northern Territory ;  &gt;&gt; Multiple job holder and had more than one job last year ;  Persons ;</t>
  </si>
  <si>
    <t>Northern Territory ;  &gt;&gt; Multiple job holder and had more than one job last year ;  &gt; Males ;</t>
  </si>
  <si>
    <t>Northern Territory ;  &gt;&gt; Multiple job holder and had more than one job last year ;  &gt; Females ;</t>
  </si>
  <si>
    <t>Northern Territory ;  &gt;&gt; Underemployed and had more than one job last year ;  Persons ;</t>
  </si>
  <si>
    <t>Northern Territory ;  &gt;&gt; Underemployed and had more than one job last year ;  &gt; Males ;</t>
  </si>
  <si>
    <t>Northern Territory ;  &gt;&gt; Underemployed and had more than one job last year ;  &gt; Females ;</t>
  </si>
  <si>
    <t>Northern Territory ;  &gt; Unemployed and had a job last year ;  Persons ;</t>
  </si>
  <si>
    <t>Northern Territory ;  &gt; Unemployed and had a job last year ;  &gt; Males ;</t>
  </si>
  <si>
    <t>Northern Territory ;  &gt; Unemployed and had a job last year ;  &gt; Females ;</t>
  </si>
  <si>
    <t>Northern Territory ;  &gt; Not in the labour force and had a job last year ;  Persons ;</t>
  </si>
  <si>
    <t>Northern Territory ;  &gt; Not in the labour force and had a job last year ;  &gt; Males ;</t>
  </si>
  <si>
    <t>Northern Territory ;  &gt; Not in the labour force and had a job last year ;  &gt; Females ;</t>
  </si>
  <si>
    <t>Northern Territory ;  Left a job last year ;  Persons ;</t>
  </si>
  <si>
    <t>Northern Territory ;  Left a job last year ;  &gt; Males ;</t>
  </si>
  <si>
    <t>Northern Territory ;  Left a job last year ;  &gt; Females ;</t>
  </si>
  <si>
    <t>Northern Territory ;  &gt; Employed in a new job since left last job ;  Persons ;</t>
  </si>
  <si>
    <t>Northern Territory ;  &gt; Employed in a new job since left last job ;  &gt; Males ;</t>
  </si>
  <si>
    <t>Northern Territory ;  &gt; Employed in a new job since left last job ;  &gt; Females ;</t>
  </si>
  <si>
    <t>Northern Territory ;  &gt;&gt; Underemployed in a new job since left last job ;  Persons ;</t>
  </si>
  <si>
    <t>Northern Territory ;  &gt;&gt; Underemployed in a new job since left last job ;  &gt; Males ;</t>
  </si>
  <si>
    <t>Northern Territory ;  &gt;&gt; Underemployed in a new job since left last job ;  &gt; Females ;</t>
  </si>
  <si>
    <t>Northern Territory ;  &gt; Not employed since left last job ;  Persons ;</t>
  </si>
  <si>
    <t>Northern Territory ;  &gt; Not employed since left last job ;  &gt; Males ;</t>
  </si>
  <si>
    <t>Northern Territory ;  &gt; Not employed since left last job ;  &gt; Females ;</t>
  </si>
  <si>
    <t>Northern Territory ;  Lost a job last year ;  Persons ;</t>
  </si>
  <si>
    <t>Northern Territory ;  Lost a job last year ;  &gt; Males ;</t>
  </si>
  <si>
    <t>Northern Territory ;  Lost a job last year ;  &gt; Females ;</t>
  </si>
  <si>
    <t>Northern Territory ;  &gt; Retrenched last year ;  Persons ;</t>
  </si>
  <si>
    <t>Northern Territory ;  &gt; Retrenched last year ;  &gt; Males ;</t>
  </si>
  <si>
    <t>Northern Territory ;  &gt; Retrenched last year ;  &gt; Females ;</t>
  </si>
  <si>
    <t>Northern Territory ;  &gt; Employed in a new job since lost last job ;  Persons ;</t>
  </si>
  <si>
    <t>Northern Territory ;  &gt; Employed in a new job since lost last job ;  &gt; Males ;</t>
  </si>
  <si>
    <t>Northern Territory ;  &gt; Employed in a new job since lost last job ;  &gt; Females ;</t>
  </si>
  <si>
    <t>Northern Territory ;  &gt;&gt; Underemployed in a new job since lost last job ;  Persons ;</t>
  </si>
  <si>
    <t>Northern Territory ;  &gt;&gt; Underemployed in a new job since lost last job ;  &gt; Males ;</t>
  </si>
  <si>
    <t>Northern Territory ;  &gt;&gt; Underemployed in a new job since lost last job ;  &gt; Females ;</t>
  </si>
  <si>
    <t>Northern Territory ;  &gt; Not employed since lost last job ;  Persons ;</t>
  </si>
  <si>
    <t>Northern Territory ;  &gt; Not employed since lost last job ;  &gt; Males ;</t>
  </si>
  <si>
    <t>Northern Territory ;  &gt; Not employed since lost last job ;  &gt; Females ;</t>
  </si>
  <si>
    <t>Australian Capital Territory ;  Employed total ;  Persons ;</t>
  </si>
  <si>
    <t>Australian Capital Territory ;  Employed total ;  &gt; Males ;</t>
  </si>
  <si>
    <t>Australian Capital Territory ;  Employed total ;  &gt; Females ;</t>
  </si>
  <si>
    <t>Australian Capital Territory ;  &gt; Less than 1 year in main job ;  Persons ;</t>
  </si>
  <si>
    <t>Australian Capital Territory ;  &gt; Less than 1 year in main job ;  &gt; Males ;</t>
  </si>
  <si>
    <t>Australian Capital Territory ;  &gt; Less than 1 year in main job ;  &gt; Females ;</t>
  </si>
  <si>
    <t>Australian Capital Territory ;  &gt;&gt; Less than 3 months in main job ;  Persons ;</t>
  </si>
  <si>
    <t>Australian Capital Territory ;  &gt;&gt; Less than 3 months in main job ;  &gt; Males ;</t>
  </si>
  <si>
    <t>Australian Capital Territory ;  &gt;&gt; Less than 3 months in main job ;  &gt; Females ;</t>
  </si>
  <si>
    <t>Australian Capital Territory ;  &gt;&gt; 3-5 months in main job ;  Persons ;</t>
  </si>
  <si>
    <t>Australian Capital Territory ;  &gt;&gt; 3-5 months in main job ;  &gt; Males ;</t>
  </si>
  <si>
    <t>Australian Capital Territory ;  &gt;&gt; 3-5 months in main job ;  &gt; Females ;</t>
  </si>
  <si>
    <t>Australian Capital Territory ;  &gt;&gt; 6-11 months in main job ;  Persons ;</t>
  </si>
  <si>
    <t>Australian Capital Territory ;  &gt;&gt; 6-11 months in main job ;  &gt; Males ;</t>
  </si>
  <si>
    <t>Australian Capital Territory ;  &gt;&gt; 6-11 months in main job ;  &gt; Females ;</t>
  </si>
  <si>
    <t>Australian Capital Territory ;  &gt; 1 year or more in main job ;  Persons ;</t>
  </si>
  <si>
    <t>Australian Capital Territory ;  &gt; 1 year or more in main job ;  &gt; Males ;</t>
  </si>
  <si>
    <t>Australian Capital Territory ;  &gt; 1 year or more in main job ;  &gt; Females ;</t>
  </si>
  <si>
    <t>Australian Capital Territory ;  &gt;&gt; 1-4 years in main job ;  Persons ;</t>
  </si>
  <si>
    <t>Australian Capital Territory ;  &gt;&gt; 1-4 years in main job ;  &gt; Males ;</t>
  </si>
  <si>
    <t>Australian Capital Territory ;  &gt;&gt; 1-4 years in main job ;  &gt; Females ;</t>
  </si>
  <si>
    <t>Australian Capital Territory ;  &gt;&gt;&gt; 1 year in main job ;  Persons ;</t>
  </si>
  <si>
    <t>Australian Capital Territory ;  &gt;&gt;&gt; 1 year in main job ;  &gt; Males ;</t>
  </si>
  <si>
    <t>Australian Capital Territory ;  &gt;&gt;&gt; 1 year in main job ;  &gt; Females ;</t>
  </si>
  <si>
    <t>Australian Capital Territory ;  &gt;&gt;&gt; 2 years in main job ;  Persons ;</t>
  </si>
  <si>
    <t>Australian Capital Territory ;  &gt;&gt;&gt; 2 years in main job ;  &gt; Males ;</t>
  </si>
  <si>
    <t>Australian Capital Territory ;  &gt;&gt;&gt; 2 years in main job ;  &gt; Females ;</t>
  </si>
  <si>
    <t>Australian Capital Territory ;  &gt;&gt;&gt; 3-4 years in main job ;  Persons ;</t>
  </si>
  <si>
    <t>Australian Capital Territory ;  &gt;&gt;&gt; 3-4 years in main job ;  &gt; Males ;</t>
  </si>
  <si>
    <t>Australian Capital Territory ;  &gt;&gt;&gt; 3-4 years in main job ;  &gt; Females ;</t>
  </si>
  <si>
    <t>Australian Capital Territory ;  &gt;&gt; 5 years or more in main job ;  Persons ;</t>
  </si>
  <si>
    <t>Australian Capital Territory ;  &gt;&gt; 5 years or more in main job ;  &gt; Males ;</t>
  </si>
  <si>
    <t>Australian Capital Territory ;  &gt;&gt; 5 years or more in main job ;  &gt; Females ;</t>
  </si>
  <si>
    <t>Australian Capital Territory ;  &gt;&gt;&gt; 5-9 years in main job ;  Persons ;</t>
  </si>
  <si>
    <t>Australian Capital Territory ;  &gt;&gt;&gt; 5-9 years in main job ;  &gt; Males ;</t>
  </si>
  <si>
    <t>Australian Capital Territory ;  &gt;&gt;&gt; 5-9 years in main job ;  &gt; Females ;</t>
  </si>
  <si>
    <t>Australian Capital Territory ;  &gt;&gt;&gt; 10 years or more in main job ;  Persons ;</t>
  </si>
  <si>
    <t>Australian Capital Territory ;  &gt;&gt;&gt; 10 years or more in main job ;  &gt; Males ;</t>
  </si>
  <si>
    <t>Australian Capital Territory ;  &gt;&gt;&gt; 10 years or more in main job ;  &gt; Females ;</t>
  </si>
  <si>
    <t>Australian Capital Territory ;  &gt;&gt;&gt;&gt; 10-19 years in main job ;  Persons ;</t>
  </si>
  <si>
    <t>Australian Capital Territory ;  &gt;&gt;&gt;&gt; 10-19 years in main job ;  &gt; Males ;</t>
  </si>
  <si>
    <t>Australian Capital Territory ;  &gt;&gt;&gt;&gt; 10-19 years in main job ;  &gt; Females ;</t>
  </si>
  <si>
    <t>Australian Capital Territory ;  &gt;&gt;&gt;&gt; 20 years or more in main job ;  Persons ;</t>
  </si>
  <si>
    <t>Australian Capital Territory ;  &gt;&gt;&gt;&gt; 20 years or more in main job ;  &gt; Males ;</t>
  </si>
  <si>
    <t>Australian Capital Territory ;  &gt;&gt;&gt;&gt; 20 years or more in main job ;  &gt; Females ;</t>
  </si>
  <si>
    <t>Australian Capital Territory ;  &gt; Changed jobs in last 12 months ;  Persons ;</t>
  </si>
  <si>
    <t>Australian Capital Territory ;  &gt; Changed jobs in last 12 months ;  &gt; Males ;</t>
  </si>
  <si>
    <t>Australian Capital Territory ;  &gt; Changed jobs in last 12 months ;  &gt; Females ;</t>
  </si>
  <si>
    <t>Australian Capital Territory ;  &gt; Did not change jobs in last 12 months ;  Persons ;</t>
  </si>
  <si>
    <t>Australian Capital Territory ;  &gt; Did not change jobs in last 12 months ;  &gt; Males ;</t>
  </si>
  <si>
    <t>Australian Capital Territory ;  &gt; Did not change jobs in last 12 months ;  &gt; Females ;</t>
  </si>
  <si>
    <t>Australian Capital Territory ;  Civilian Population aged 15 and over ;  Persons ;</t>
  </si>
  <si>
    <t>Australian Capital Territory ;  Civilian Population aged 15 and over ;  &gt; Males ;</t>
  </si>
  <si>
    <t>Australian Capital Territory ;  Civilian Population aged 15 and over ;  &gt; Females ;</t>
  </si>
  <si>
    <t>Australian Capital Territory ;  Left, lost or worked multiple jobs last year ;  Persons ;</t>
  </si>
  <si>
    <t>Australian Capital Territory ;  Left, lost or worked multiple jobs last year ;  &gt; Males ;</t>
  </si>
  <si>
    <t>Australian Capital Territory ;  Left, lost or worked multiple jobs last year ;  &gt; Females ;</t>
  </si>
  <si>
    <t>Australian Capital Territory ;  &gt; Employed and had more than one job last year ;  Persons ;</t>
  </si>
  <si>
    <t>Australian Capital Territory ;  &gt; Employed and had more than one job last year ;  &gt; Males ;</t>
  </si>
  <si>
    <t>Australian Capital Territory ;  &gt; Employed and had more than one job last year ;  &gt; Females ;</t>
  </si>
  <si>
    <t>Australian Capital Territory ;  &gt;&gt; Single job holder and had more than one job last year ;  Persons ;</t>
  </si>
  <si>
    <t>Australian Capital Territory ;  &gt;&gt; Single job holder and had more than one job last year ;  &gt; Males ;</t>
  </si>
  <si>
    <t>Australian Capital Territory ;  &gt;&gt; Single job holder and had more than one job last year ;  &gt; Females ;</t>
  </si>
  <si>
    <t>Australian Capital Territory ;  &gt;&gt; Multiple job holder and had more than one job last year ;  Persons ;</t>
  </si>
  <si>
    <t>Australian Capital Territory ;  &gt;&gt; Multiple job holder and had more than one job last year ;  &gt; Males ;</t>
  </si>
  <si>
    <t>Australian Capital Territory ;  &gt;&gt; Multiple job holder and had more than one job last year ;  &gt; Females ;</t>
  </si>
  <si>
    <t>Australian Capital Territory ;  &gt;&gt; Underemployed and had more than one job last year ;  Persons ;</t>
  </si>
  <si>
    <t>Australian Capital Territory ;  &gt;&gt; Underemployed and had more than one job last year ;  &gt; Males ;</t>
  </si>
  <si>
    <t>Australian Capital Territory ;  &gt;&gt; Underemployed and had more than one job last year ;  &gt; Females ;</t>
  </si>
  <si>
    <t>Australian Capital Territory ;  &gt; Unemployed and had a job last year ;  Persons ;</t>
  </si>
  <si>
    <t>Australian Capital Territory ;  &gt; Unemployed and had a job last year ;  &gt; Males ;</t>
  </si>
  <si>
    <t>Australian Capital Territory ;  &gt; Unemployed and had a job last year ;  &gt; Females ;</t>
  </si>
  <si>
    <t>Australian Capital Territory ;  &gt; Not in the labour force and had a job last year ;  Persons ;</t>
  </si>
  <si>
    <t>Australian Capital Territory ;  &gt; Not in the labour force and had a job last year ;  &gt; Males ;</t>
  </si>
  <si>
    <t>Australian Capital Territory ;  &gt; Not in the labour force and had a job last year ;  &gt; Females ;</t>
  </si>
  <si>
    <t>Australian Capital Territory ;  Left a job last year ;  Persons ;</t>
  </si>
  <si>
    <t>Australian Capital Territory ;  Left a job last year ;  &gt; Males ;</t>
  </si>
  <si>
    <t>Australian Capital Territory ;  Left a job last year ;  &gt; Females ;</t>
  </si>
  <si>
    <t>Australian Capital Territory ;  &gt; Employed in a new job since left last job ;  Persons ;</t>
  </si>
  <si>
    <t>Australian Capital Territory ;  &gt; Employed in a new job since left last job ;  &gt; Males ;</t>
  </si>
  <si>
    <t>Australian Capital Territory ;  &gt; Employed in a new job since left last job ;  &gt; Females ;</t>
  </si>
  <si>
    <t>Australian Capital Territory ;  &gt;&gt; Underemployed in a new job since left last job ;  Persons ;</t>
  </si>
  <si>
    <t>Australian Capital Territory ;  &gt;&gt; Underemployed in a new job since left last job ;  &gt; Males ;</t>
  </si>
  <si>
    <t>Australian Capital Territory ;  &gt;&gt; Underemployed in a new job since left last job ;  &gt; Females ;</t>
  </si>
  <si>
    <t>Australian Capital Territory ;  &gt; Not employed since left last job ;  Persons ;</t>
  </si>
  <si>
    <t>Australian Capital Territory ;  &gt; Not employed since left last job ;  &gt; Males ;</t>
  </si>
  <si>
    <t>Australian Capital Territory ;  &gt; Not employed since left last job ;  &gt; Females ;</t>
  </si>
  <si>
    <t>Australian Capital Territory ;  Lost a job last year ;  Persons ;</t>
  </si>
  <si>
    <t>Australian Capital Territory ;  Lost a job last year ;  &gt; Males ;</t>
  </si>
  <si>
    <t>Australian Capital Territory ;  Lost a job last year ;  &gt; Females ;</t>
  </si>
  <si>
    <t>Australian Capital Territory ;  &gt; Retrenched last year ;  Persons ;</t>
  </si>
  <si>
    <t>Australian Capital Territory ;  &gt; Retrenched last year ;  &gt; Males ;</t>
  </si>
  <si>
    <t>Australian Capital Territory ;  &gt; Retrenched last year ;  &gt; Females ;</t>
  </si>
  <si>
    <t>Australian Capital Territory ;  &gt; Employed in a new job since lost last job ;  Persons ;</t>
  </si>
  <si>
    <t>Australian Capital Territory ;  &gt; Employed in a new job since lost last job ;  &gt; Males ;</t>
  </si>
  <si>
    <t>Australian Capital Territory ;  &gt; Employed in a new job since lost last job ;  &gt; Females ;</t>
  </si>
  <si>
    <t>Australian Capital Territory ;  &gt;&gt; Underemployed in a new job since lost last job ;  Persons ;</t>
  </si>
  <si>
    <t>Australian Capital Territory ;  &gt;&gt; Underemployed in a new job since lost last job ;  &gt; Males ;</t>
  </si>
  <si>
    <t>Australian Capital Territory ;  &gt;&gt; Underemployed in a new job since lost last job ;  &gt; Females ;</t>
  </si>
  <si>
    <t>Australian Capital Territory ;  &gt; Not employed since lost last job ;  Persons ;</t>
  </si>
  <si>
    <t>Australian Capital Territory ;  &gt; Not employed since lost last job ;  &gt; Males ;</t>
  </si>
  <si>
    <t>Australian Capital Territory ;  &gt; Not employed since lost last job ;  &gt; Females ;</t>
  </si>
  <si>
    <t>A126259718R</t>
  </si>
  <si>
    <t>A126252462V</t>
  </si>
  <si>
    <t>A126267150K</t>
  </si>
  <si>
    <t>A126259806R</t>
  </si>
  <si>
    <t>A126252434K</t>
  </si>
  <si>
    <t>A126267122A</t>
  </si>
  <si>
    <t>A126259778T</t>
  </si>
  <si>
    <t>A126252466C</t>
  </si>
  <si>
    <t>A126267154V</t>
  </si>
  <si>
    <t>A126259810F</t>
  </si>
  <si>
    <t>A126252378C</t>
  </si>
  <si>
    <t>A126267066V</t>
  </si>
  <si>
    <t>A126259722F</t>
  </si>
  <si>
    <t>A126252338K</t>
  </si>
  <si>
    <t>A126267026A</t>
  </si>
  <si>
    <t>A126259682X</t>
  </si>
  <si>
    <t>A126252350A</t>
  </si>
  <si>
    <t>A126267038K</t>
  </si>
  <si>
    <t>A126259694J</t>
  </si>
  <si>
    <t>A126252410T</t>
  </si>
  <si>
    <t>A126267098L</t>
  </si>
  <si>
    <t>A126259754X</t>
  </si>
  <si>
    <t>A126252354K</t>
  </si>
  <si>
    <t>A126267042A</t>
  </si>
  <si>
    <t>A126259698T</t>
  </si>
  <si>
    <t>A126252346K</t>
  </si>
  <si>
    <t>A126267034A</t>
  </si>
  <si>
    <t>A126259690X</t>
  </si>
  <si>
    <t>A126252438V</t>
  </si>
  <si>
    <t>A126267126K</t>
  </si>
  <si>
    <t>A126259782J</t>
  </si>
  <si>
    <t>A126252442K</t>
  </si>
  <si>
    <t>A126267130A</t>
  </si>
  <si>
    <t>A126259786T</t>
  </si>
  <si>
    <t>A126252362K</t>
  </si>
  <si>
    <t>A126267050A</t>
  </si>
  <si>
    <t>A126259706F</t>
  </si>
  <si>
    <t>A126252342A</t>
  </si>
  <si>
    <t>A126267030T</t>
  </si>
  <si>
    <t>A126259686J</t>
  </si>
  <si>
    <t>A126252382V</t>
  </si>
  <si>
    <t>A126267070K</t>
  </si>
  <si>
    <t>A126259726R</t>
  </si>
  <si>
    <t>A126252358V</t>
  </si>
  <si>
    <t>A126267046K</t>
  </si>
  <si>
    <t>A126259702W</t>
  </si>
  <si>
    <t>A126252386C</t>
  </si>
  <si>
    <t>A126267074V</t>
  </si>
  <si>
    <t>A126259730F</t>
  </si>
  <si>
    <t>A126252366V</t>
  </si>
  <si>
    <t>A126267054K</t>
  </si>
  <si>
    <t>A126259710W</t>
  </si>
  <si>
    <t>A126252390V</t>
  </si>
  <si>
    <t>A126267078C</t>
  </si>
  <si>
    <t>A126259734R</t>
  </si>
  <si>
    <t>A126252418K</t>
  </si>
  <si>
    <t>A126267106A</t>
  </si>
  <si>
    <t>A126259762X</t>
  </si>
  <si>
    <t>A126252394C</t>
  </si>
  <si>
    <t>A126267082V</t>
  </si>
  <si>
    <t>A126259738X</t>
  </si>
  <si>
    <t>A126252370K</t>
  </si>
  <si>
    <t>A126267058V</t>
  </si>
  <si>
    <t>A126259714F</t>
  </si>
  <si>
    <t>A126252446V</t>
  </si>
  <si>
    <t>A126267134K</t>
  </si>
  <si>
    <t>A126259790J</t>
  </si>
  <si>
    <t>A126252422A</t>
  </si>
  <si>
    <t>A126267110T</t>
  </si>
  <si>
    <t>A126259766J</t>
  </si>
  <si>
    <t>A126252426K</t>
  </si>
  <si>
    <t>A126267114A</t>
  </si>
  <si>
    <t>A126259770X</t>
  </si>
  <si>
    <t>A126252470V</t>
  </si>
  <si>
    <t>A126267158C</t>
  </si>
  <si>
    <t>A126259814R</t>
  </si>
  <si>
    <t>A126251870L</t>
  </si>
  <si>
    <t>A126266558W</t>
  </si>
  <si>
    <t>A126259214K</t>
  </si>
  <si>
    <t>A126251906C</t>
  </si>
  <si>
    <t>A126266594F</t>
  </si>
  <si>
    <t>A126259250V</t>
  </si>
  <si>
    <t>A126251854L</t>
  </si>
  <si>
    <t>A126266542C</t>
  </si>
  <si>
    <t>A126259198W</t>
  </si>
  <si>
    <t>A126251910V</t>
  </si>
  <si>
    <t>A126266598R</t>
  </si>
  <si>
    <t>A126259254C</t>
  </si>
  <si>
    <t>A126251914C</t>
  </si>
  <si>
    <t>A126266602V</t>
  </si>
  <si>
    <t>A126259258L</t>
  </si>
  <si>
    <t>A126251858W</t>
  </si>
  <si>
    <t>A126266546L</t>
  </si>
  <si>
    <t>A126259202A</t>
  </si>
  <si>
    <t>A126251862L</t>
  </si>
  <si>
    <t>A126266550C</t>
  </si>
  <si>
    <t>A126259206K</t>
  </si>
  <si>
    <t>A126251886F</t>
  </si>
  <si>
    <t>A126266574W</t>
  </si>
  <si>
    <t>A126259230K</t>
  </si>
  <si>
    <t>A126251830V</t>
  </si>
  <si>
    <t>A126266518C</t>
  </si>
  <si>
    <t>A126259174C</t>
  </si>
  <si>
    <t>A126251918L</t>
  </si>
  <si>
    <t>A126266606C</t>
  </si>
  <si>
    <t>A126259262C</t>
  </si>
  <si>
    <t>A126251890W</t>
  </si>
  <si>
    <t>A126266578F</t>
  </si>
  <si>
    <t>A126259234V</t>
  </si>
  <si>
    <t>A126251922C</t>
  </si>
  <si>
    <t>A126266610V</t>
  </si>
  <si>
    <t>A126259266L</t>
  </si>
  <si>
    <t>A126251834C</t>
  </si>
  <si>
    <t>A126266522V</t>
  </si>
  <si>
    <t>A126259178L</t>
  </si>
  <si>
    <t>A126251794W</t>
  </si>
  <si>
    <t>A126266482L</t>
  </si>
  <si>
    <t>A126259138V</t>
  </si>
  <si>
    <t>A126251806V</t>
  </si>
  <si>
    <t>A126266494W</t>
  </si>
  <si>
    <t>A126259150K</t>
  </si>
  <si>
    <t>A126251866W</t>
  </si>
  <si>
    <t>A126266554L</t>
  </si>
  <si>
    <t>A126259210A</t>
  </si>
  <si>
    <t>A126251810K</t>
  </si>
  <si>
    <t>A126266498F</t>
  </si>
  <si>
    <t>A126259154V</t>
  </si>
  <si>
    <t>A126251802K</t>
  </si>
  <si>
    <t>A126266490L</t>
  </si>
  <si>
    <t>A126259146V</t>
  </si>
  <si>
    <t>A126251894F</t>
  </si>
  <si>
    <t>A126266582W</t>
  </si>
  <si>
    <t>A126259238C</t>
  </si>
  <si>
    <t>A126251898R</t>
  </si>
  <si>
    <t>A126266586F</t>
  </si>
  <si>
    <t>A126259242V</t>
  </si>
  <si>
    <t>A126251818C</t>
  </si>
  <si>
    <t>A126266506V</t>
  </si>
  <si>
    <t>A126259162V</t>
  </si>
  <si>
    <t>A126251798F</t>
  </si>
  <si>
    <t>A126266486W</t>
  </si>
  <si>
    <t>A126259142K</t>
  </si>
  <si>
    <t>A126251838L</t>
  </si>
  <si>
    <t>A126266526C</t>
  </si>
  <si>
    <t>A126259182C</t>
  </si>
  <si>
    <t>A126251814V</t>
  </si>
  <si>
    <t>A126266502K</t>
  </si>
  <si>
    <t>A126259158C</t>
  </si>
  <si>
    <t>A126251842C</t>
  </si>
  <si>
    <t>A126266530V</t>
  </si>
  <si>
    <t>A126259186L</t>
  </si>
  <si>
    <t>A126251822V</t>
  </si>
  <si>
    <t>A126266510K</t>
  </si>
  <si>
    <t>A126259166C</t>
  </si>
  <si>
    <t>A126251846L</t>
  </si>
  <si>
    <t>A126266534C</t>
  </si>
  <si>
    <t>A126259190C</t>
  </si>
  <si>
    <t>A126251874W</t>
  </si>
  <si>
    <t>A126266562L</t>
  </si>
  <si>
    <t>A126259218V</t>
  </si>
  <si>
    <t>A126251850C</t>
  </si>
  <si>
    <t>A126266538L</t>
  </si>
  <si>
    <t>A126259194L</t>
  </si>
  <si>
    <t>A126251826C</t>
  </si>
  <si>
    <t>A126266514V</t>
  </si>
  <si>
    <t>A126259170V</t>
  </si>
  <si>
    <t>A126251902V</t>
  </si>
  <si>
    <t>A126266590W</t>
  </si>
  <si>
    <t>A126259246C</t>
  </si>
  <si>
    <t>A126251878F</t>
  </si>
  <si>
    <t>A126266566W</t>
  </si>
  <si>
    <t>A126259222K</t>
  </si>
  <si>
    <t>A126251882W</t>
  </si>
  <si>
    <t>A126266570L</t>
  </si>
  <si>
    <t>A126259226V</t>
  </si>
  <si>
    <t>A126251926L</t>
  </si>
  <si>
    <t>A126266614C</t>
  </si>
  <si>
    <t>A126259270C</t>
  </si>
  <si>
    <t>Time Series Workbook</t>
  </si>
  <si>
    <t>6223.0 Job mobility</t>
  </si>
  <si>
    <t>Table 1. Labour mobility, retrenchments and duration of employment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</si>
  <si>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</si>
  <si>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</si>
  <si>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</si>
  <si>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</si>
  <si>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</si>
  <si>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</si>
  <si>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</si>
  <si>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6223.0 Job Mobility</t>
  </si>
  <si>
    <t>Released at 11:30 am (Canberra time) Tue 24 May 2022</t>
  </si>
  <si>
    <t>Contents</t>
  </si>
  <si>
    <t>Tables</t>
  </si>
  <si>
    <t>Table 1.1 - Labour mobility, retrenchments and duration of employment by age, February 2022</t>
  </si>
  <si>
    <t>Table 1.2 - Labour mobility, retrenchments and duration of employment by state and territory, February 2022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</si>
  <si>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</si>
  <si>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</si>
  <si>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</si>
  <si>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Job mobility, February 2022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</si>
  <si>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</si>
  <si>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</si>
  <si>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</si>
  <si>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</si>
  <si>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</si>
  <si>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</si>
  <si>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</si>
  <si>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</si>
  <si>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</si>
  <si>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</si>
  <si>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</si>
  <si>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Employed</t>
  </si>
  <si>
    <t>Duration of employment in current main job</t>
  </si>
  <si>
    <t>Less than 1 year</t>
  </si>
  <si>
    <t>Less than 3 months</t>
  </si>
  <si>
    <t>3–5 months</t>
  </si>
  <si>
    <t>6–11 months</t>
  </si>
  <si>
    <t>1 year and over</t>
  </si>
  <si>
    <t>1–4 years</t>
  </si>
  <si>
    <t>1 year</t>
  </si>
  <si>
    <t>2 years</t>
  </si>
  <si>
    <t>3–4 years</t>
  </si>
  <si>
    <t>5 years and over</t>
  </si>
  <si>
    <t>5–9 years</t>
  </si>
  <si>
    <t>10 years and over</t>
  </si>
  <si>
    <t>10–19 years</t>
  </si>
  <si>
    <t>20 years and over</t>
  </si>
  <si>
    <t>Whether changed jobs in last 12 months</t>
  </si>
  <si>
    <t>Changed jobs in last 12 months</t>
  </si>
  <si>
    <t>Did not change jobs in last 12 months</t>
  </si>
  <si>
    <t>Total</t>
  </si>
  <si>
    <t>Civilian population aged 15 and over</t>
  </si>
  <si>
    <t>Left, lost or worked multiple jobs last year</t>
  </si>
  <si>
    <t xml:space="preserve">Employed and had more than one job last year </t>
  </si>
  <si>
    <t xml:space="preserve">Single job holder and had more than one job last year </t>
  </si>
  <si>
    <t xml:space="preserve">Multiple job holder and had more than one job last year </t>
  </si>
  <si>
    <t xml:space="preserve">Underemployed and had more than one job last year </t>
  </si>
  <si>
    <t xml:space="preserve">Unemployed and had a job last year </t>
  </si>
  <si>
    <t xml:space="preserve">Not in the labour force and had a job last year </t>
  </si>
  <si>
    <t xml:space="preserve">Left a job last year </t>
  </si>
  <si>
    <t xml:space="preserve">Employed in a new job since left last job </t>
  </si>
  <si>
    <t xml:space="preserve">Underemployed in a new job since left last job </t>
  </si>
  <si>
    <t xml:space="preserve">Not employed since left last job </t>
  </si>
  <si>
    <t xml:space="preserve">Lost a job last year </t>
  </si>
  <si>
    <t xml:space="preserve">Retrenched last year </t>
  </si>
  <si>
    <t xml:space="preserve">Employed in a new job since lost last job </t>
  </si>
  <si>
    <t xml:space="preserve">Underemployed in a new job since lost last job </t>
  </si>
  <si>
    <t xml:space="preserve">Not employed since lost last job 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</si>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</sst>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</cellStyleXfs>
  <cellXfs count="87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0" fontId="28" fillId="3" borderId="4" xfId="8" applyFont="1" applyFill="1" applyBorder="1" applyAlignment="1">
      <alignment horizontal="left"/>
    </xf>
    <xf numFmtId="0" fontId="11" fillId="3" borderId="4" xfId="8" applyFont="1" applyFill="1" applyBorder="1">
      <alignment horizontal="center"/>
    </xf>
    <xf numFmtId="1" fontId="30" fillId="0" borderId="0" xfId="4" quotePrefix="1" applyNumberFormat="1" applyFont="1" applyAlignment="1">
      <alignment horizontal="center"/>
    </xf>
    <xf numFmtId="166" fontId="28" fillId="0" borderId="0" xfId="10" applyNumberFormat="1" applyFont="1" applyAlignment="1">
      <alignment horizontal="left" vertical="center" indent="1"/>
    </xf>
    <xf numFmtId="0" fontId="11" fillId="0" borderId="0" xfId="7" applyFont="1" applyAlignment="1">
      <alignment horizontal="left" indent="1"/>
    </xf>
    <xf numFmtId="166" fontId="19" fillId="0" borderId="0" xfId="7" applyNumberFormat="1" applyFont="1" applyAlignment="1">
      <alignment horizontal="right"/>
    </xf>
    <xf numFmtId="0" fontId="11" fillId="0" borderId="0" xfId="11" applyFont="1" applyAlignment="1">
      <alignment horizontal="left" indent="1"/>
    </xf>
    <xf numFmtId="0" fontId="11" fillId="0" borderId="0" xfId="11" applyFont="1" applyAlignment="1">
      <alignment horizontal="left" indent="2"/>
    </xf>
    <xf numFmtId="0" fontId="1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0" fontId="1" fillId="0" borderId="0" xfId="11" applyFont="1" applyAlignment="1">
      <alignment horizontal="left" indent="3"/>
    </xf>
    <xf numFmtId="0" fontId="11" fillId="0" borderId="0" xfId="11" applyFont="1" applyAlignment="1">
      <alignment horizontal="left" indent="3"/>
    </xf>
    <xf numFmtId="0" fontId="28" fillId="0" borderId="0" xfId="7" applyFont="1" applyAlignment="1">
      <alignment horizontal="left" indent="1"/>
    </xf>
    <xf numFmtId="0" fontId="1" fillId="0" borderId="0" xfId="11" applyFont="1" applyAlignment="1">
      <alignment horizontal="left" indent="4"/>
    </xf>
    <xf numFmtId="0" fontId="1" fillId="0" borderId="0" xfId="11" applyFont="1" applyAlignment="1">
      <alignment horizontal="left" indent="5"/>
    </xf>
    <xf numFmtId="166" fontId="16" fillId="0" borderId="0" xfId="7" applyNumberFormat="1" applyFont="1" applyAlignment="1">
      <alignment horizontal="right"/>
    </xf>
    <xf numFmtId="0" fontId="28" fillId="0" borderId="0" xfId="8" applyFont="1" applyAlignment="1">
      <alignment horizontal="left" indent="1"/>
    </xf>
    <xf numFmtId="0" fontId="1" fillId="0" borderId="0" xfId="0" applyFont="1" applyAlignment="1">
      <alignment horizontal="left" indent="1"/>
    </xf>
    <xf numFmtId="0" fontId="28" fillId="0" borderId="0" xfId="8" applyFont="1" applyAlignment="1">
      <alignment horizontal="left" indent="48"/>
    </xf>
    <xf numFmtId="0" fontId="1" fillId="0" borderId="0" xfId="0" applyFont="1" applyAlignment="1">
      <alignment horizontal="left" indent="2"/>
    </xf>
    <xf numFmtId="0" fontId="2" fillId="0" borderId="0" xfId="0" applyFont="1" applyAlignment="1">
      <alignment horizontal="left" indent="1"/>
    </xf>
    <xf numFmtId="0" fontId="11" fillId="0" borderId="0" xfId="8" applyFont="1" applyAlignment="1">
      <alignment horizontal="left" indent="1"/>
    </xf>
    <xf numFmtId="0" fontId="12" fillId="0" borderId="0" xfId="7" applyFont="1"/>
    <xf numFmtId="0" fontId="31" fillId="0" borderId="0" xfId="1" applyFont="1" applyAlignment="1">
      <alignment horizontal="left"/>
    </xf>
    <xf numFmtId="0" fontId="32" fillId="0" borderId="0" xfId="7" applyFont="1"/>
    <xf numFmtId="0" fontId="13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4" fillId="0" borderId="0" xfId="7" applyFont="1"/>
    <xf numFmtId="0" fontId="35" fillId="0" borderId="0" xfId="7" applyFont="1"/>
    <xf numFmtId="0" fontId="16" fillId="0" borderId="0" xfId="4" quotePrefix="1" applyFont="1" applyAlignment="1">
      <alignment horizontal="right"/>
    </xf>
    <xf numFmtId="0" fontId="28" fillId="0" borderId="4" xfId="8" applyFont="1" applyBorder="1" applyAlignment="1">
      <alignment horizontal="left"/>
    </xf>
    <xf numFmtId="0" fontId="11" fillId="0" borderId="4" xfId="8" applyFont="1" applyBorder="1">
      <alignment horizontal="center"/>
    </xf>
    <xf numFmtId="0" fontId="11" fillId="0" borderId="0" xfId="8" applyFont="1">
      <alignment horizontal="center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8" fillId="0" borderId="5" xfId="9" quotePrefix="1" applyNumberFormat="1" applyFont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17" fontId="29" fillId="4" borderId="3" xfId="9" quotePrefix="1" applyNumberFormat="1" applyFont="1" applyFill="1" applyBorder="1" applyAlignment="1">
      <alignment horizontal="center" wrapText="1"/>
    </xf>
    <xf numFmtId="17" fontId="28" fillId="4" borderId="3" xfId="9" quotePrefix="1" applyNumberFormat="1" applyFont="1" applyFill="1" applyBorder="1" applyAlignment="1">
      <alignment horizontal="center" wrapText="1"/>
    </xf>
  </cellXfs>
  <cellStyles count="12">
    <cellStyle name="Hyperlink" xfId="1" builtinId="8"/>
    <cellStyle name="Hyperlink 2" xfId="5" xr:uid="{AE787A98-096B-44B6-AD01-9326A174C8C3}"/>
    <cellStyle name="Normal" xfId="0" builtinId="0"/>
    <cellStyle name="Normal 10" xfId="3" xr:uid="{C2A95589-FF00-430D-B8D6-C9C74364010A}"/>
    <cellStyle name="Normal 2" xfId="7" xr:uid="{E005A802-7836-42B8-9F27-F944885ABD6D}"/>
    <cellStyle name="Normal 2 2 2" xfId="11" xr:uid="{0401FEDE-1786-4888-A051-57F7516392F2}"/>
    <cellStyle name="Normal 2 4" xfId="4" xr:uid="{13894856-ADDE-41E2-9916-F7035E25E6A8}"/>
    <cellStyle name="Normal 3 5 4" xfId="2" xr:uid="{D608FBD7-0D4B-4CCF-86D1-BAA353295CC0}"/>
    <cellStyle name="Style1" xfId="6" xr:uid="{9E37ADCD-C79F-4885-9BCE-8F11144299FF}"/>
    <cellStyle name="Style4" xfId="8" xr:uid="{B63839CB-FE69-4CF1-B85D-A50E04F3D1DC}"/>
    <cellStyle name="Style5" xfId="9" xr:uid="{2183C834-B9DA-4829-878A-3D86DE0C6E33}"/>
    <cellStyle name="Style9" xfId="10" xr:uid="{F9AE912F-99D0-4838-AA3C-4A18A5C93D7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3B6FE4-525E-4ED0-8BEF-6158B69261F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C28359-7F60-487B-9FA6-494C7D87391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71D45E-B8F6-4AD1-8D5A-E25BC46608A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2/Timeseries/templates/62230_Table01_tem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1.1"/>
      <sheetName val="Table 1.2"/>
      <sheetName val="Index"/>
      <sheetName val="Data1"/>
      <sheetName val="Data2"/>
      <sheetName val="Data3"/>
      <sheetName val="Data4"/>
      <sheetName val="Data5"/>
      <sheetName val="Data6"/>
    </sheetNames>
    <sheetDataSet>
      <sheetData sheetId="0"/>
      <sheetData sheetId="1"/>
      <sheetData sheetId="2"/>
      <sheetData sheetId="3"/>
      <sheetData sheetId="4">
        <row r="1">
          <cell r="B1" t="str">
            <v>Employed total ;  Persons ;</v>
          </cell>
          <cell r="C1" t="str">
            <v>Employed total ;  &gt; Males ;</v>
          </cell>
          <cell r="D1" t="str">
            <v>Employed total ;  &gt; Females ;</v>
          </cell>
          <cell r="E1" t="str">
            <v>&gt; Less than 1 year in main job ;  Persons ;</v>
          </cell>
          <cell r="F1" t="str">
            <v>&gt; Less than 1 year in main job ;  &gt; Males ;</v>
          </cell>
          <cell r="G1" t="str">
            <v>&gt; Less than 1 year in main job ;  &gt; Females ;</v>
          </cell>
          <cell r="H1" t="str">
            <v>&gt;&gt; Less than 3 months in main job ;  Persons ;</v>
          </cell>
          <cell r="I1" t="str">
            <v>&gt;&gt; Less than 3 months in main job ;  &gt; Males ;</v>
          </cell>
          <cell r="J1" t="str">
            <v>&gt;&gt; Less than 3 months in main job ;  &gt; Females ;</v>
          </cell>
          <cell r="K1" t="str">
            <v>&gt;&gt; 3-5 months in main job ;  Persons ;</v>
          </cell>
          <cell r="L1" t="str">
            <v>&gt;&gt; 3-5 months in main job ;  &gt; Males ;</v>
          </cell>
          <cell r="M1" t="str">
            <v>&gt;&gt; 3-5 months in main job ;  &gt; Females ;</v>
          </cell>
          <cell r="N1" t="str">
            <v>&gt;&gt; 6-11 months in main job ;  Persons ;</v>
          </cell>
          <cell r="O1" t="str">
            <v>&gt;&gt; 6-11 months in main job ;  &gt; Males ;</v>
          </cell>
          <cell r="P1" t="str">
            <v>&gt;&gt; 6-11 months in main job ;  &gt; Females ;</v>
          </cell>
          <cell r="Q1" t="str">
            <v>&gt; 1 year or more in main job ;  Persons ;</v>
          </cell>
          <cell r="R1" t="str">
            <v>&gt; 1 year or more in main job ;  &gt; Males ;</v>
          </cell>
          <cell r="S1" t="str">
            <v>&gt; 1 year or more in main job ;  &gt; Females ;</v>
          </cell>
          <cell r="T1" t="str">
            <v>&gt;&gt; 1-4 years in main job ;  Persons ;</v>
          </cell>
          <cell r="U1" t="str">
            <v>&gt;&gt; 1-4 years in main job ;  &gt; Males ;</v>
          </cell>
          <cell r="V1" t="str">
            <v>&gt;&gt; 1-4 years in main job ;  &gt; Females ;</v>
          </cell>
          <cell r="W1" t="str">
            <v>&gt;&gt;&gt; 1 year in main job ;  Persons ;</v>
          </cell>
          <cell r="X1" t="str">
            <v>&gt;&gt;&gt; 1 year in main job ;  &gt; Males ;</v>
          </cell>
          <cell r="Y1" t="str">
            <v>&gt;&gt;&gt; 1 year in main job ;  &gt; Females ;</v>
          </cell>
          <cell r="Z1" t="str">
            <v>&gt;&gt;&gt; 2 years in main job ;  Persons ;</v>
          </cell>
          <cell r="AA1" t="str">
            <v>&gt;&gt;&gt; 2 years in main job ;  &gt; Males ;</v>
          </cell>
          <cell r="AB1" t="str">
            <v>&gt;&gt;&gt; 2 years in main job ;  &gt; Females ;</v>
          </cell>
          <cell r="AC1" t="str">
            <v>&gt;&gt;&gt; 3-4 years in main job ;  Persons ;</v>
          </cell>
          <cell r="AD1" t="str">
            <v>&gt;&gt;&gt; 3-4 years in main job ;  &gt; Males ;</v>
          </cell>
          <cell r="AE1" t="str">
            <v>&gt;&gt;&gt; 3-4 years in main job ;  &gt; Females ;</v>
          </cell>
          <cell r="AF1" t="str">
            <v>&gt;&gt; 5 years or more in main job ;  Persons ;</v>
          </cell>
          <cell r="AG1" t="str">
            <v>&gt;&gt; 5 years or more in main job ;  &gt; Males ;</v>
          </cell>
          <cell r="AH1" t="str">
            <v>&gt;&gt; 5 years or more in main job ;  &gt; Females ;</v>
          </cell>
          <cell r="AI1" t="str">
            <v>&gt;&gt;&gt; 5-9 years in main job ;  Persons ;</v>
          </cell>
          <cell r="AJ1" t="str">
            <v>&gt;&gt;&gt; 5-9 years in main job ;  &gt; Males ;</v>
          </cell>
          <cell r="AK1" t="str">
            <v>&gt;&gt;&gt; 5-9 years in main job ;  &gt; Females ;</v>
          </cell>
          <cell r="AL1" t="str">
            <v>&gt;&gt;&gt; 10 years or more in main job ;  Persons ;</v>
          </cell>
          <cell r="AM1" t="str">
            <v>&gt;&gt;&gt; 10 years or more in main job ;  &gt; Males ;</v>
          </cell>
          <cell r="AN1" t="str">
            <v>&gt;&gt;&gt; 10 years or more in main job ;  &gt; Females ;</v>
          </cell>
          <cell r="AO1" t="str">
            <v>&gt;&gt;&gt;&gt; 10-19 years in main job ;  Persons ;</v>
          </cell>
          <cell r="AP1" t="str">
            <v>&gt;&gt;&gt;&gt; 10-19 years in main job ;  &gt; Males ;</v>
          </cell>
          <cell r="AQ1" t="str">
            <v>&gt;&gt;&gt;&gt; 10-19 years in main job ;  &gt; Females ;</v>
          </cell>
          <cell r="AR1" t="str">
            <v>&gt;&gt;&gt;&gt; 20 years or more in main job ;  Persons ;</v>
          </cell>
          <cell r="AS1" t="str">
            <v>&gt;&gt;&gt;&gt; 20 years or more in main job ;  &gt; Males ;</v>
          </cell>
          <cell r="AT1" t="str">
            <v>&gt;&gt;&gt;&gt; 20 years or more in main job ;  &gt; Females ;</v>
          </cell>
          <cell r="AU1" t="str">
            <v>&gt; Changed jobs in last 12 months ;  Persons ;</v>
          </cell>
          <cell r="AV1" t="str">
            <v>&gt; Changed jobs in last 12 months ;  &gt; Males ;</v>
          </cell>
          <cell r="AW1" t="str">
            <v>&gt; Changed jobs in last 12 months ;  &gt; Females ;</v>
          </cell>
          <cell r="AX1" t="str">
            <v>&gt; Did not change jobs in last 12 months ;  Persons ;</v>
          </cell>
          <cell r="AY1" t="str">
            <v>&gt; Did not change jobs in last 12 months ;  &gt; Males ;</v>
          </cell>
          <cell r="AZ1" t="str">
            <v>&gt; Did not change jobs in last 12 months ;  &gt; Females ;</v>
          </cell>
          <cell r="BA1" t="str">
            <v>Civilian Population aged 15 and over ;  Persons ;</v>
          </cell>
          <cell r="BB1" t="str">
            <v>Civilian Population aged 15 and over ;  &gt; Males ;</v>
          </cell>
          <cell r="BC1" t="str">
            <v>Civilian Population aged 15 and over ;  &gt; Females ;</v>
          </cell>
          <cell r="BD1" t="str">
            <v>Left, lost or worked multiple jobs last year ;  Persons ;</v>
          </cell>
          <cell r="BE1" t="str">
            <v>Left, lost or worked multiple jobs last year ;  &gt; Males ;</v>
          </cell>
          <cell r="BF1" t="str">
            <v>Left, lost or worked multiple jobs last year ;  &gt; Females ;</v>
          </cell>
          <cell r="BG1" t="str">
            <v>&gt; Employed and had more than one job last year ;  Persons ;</v>
          </cell>
          <cell r="BH1" t="str">
            <v>&gt; Employed and had more than one job last year ;  &gt; Males ;</v>
          </cell>
          <cell r="BI1" t="str">
            <v>&gt; Employed and had more than one job last year ;  &gt; Females ;</v>
          </cell>
          <cell r="BJ1" t="str">
            <v>&gt;&gt; Single job holder and had more than one job last year ;  Persons ;</v>
          </cell>
          <cell r="BK1" t="str">
            <v>&gt;&gt; Single job holder and had more than one job last year ;  &gt; Males ;</v>
          </cell>
          <cell r="BL1" t="str">
            <v>&gt;&gt; Single job holder and had more than one job last year ;  &gt; Females ;</v>
          </cell>
          <cell r="BM1" t="str">
            <v>&gt;&gt; Multiple job holder and had more than one job last year ;  Persons ;</v>
          </cell>
          <cell r="BN1" t="str">
            <v>&gt;&gt; Multiple job holder and had more than one job last year ;  &gt; Males ;</v>
          </cell>
          <cell r="BO1" t="str">
            <v>&gt;&gt; Multiple job holder and had more than one job last year ;  &gt; Females ;</v>
          </cell>
          <cell r="BP1" t="str">
            <v>&gt;&gt; Underemployed and had more than one job last year ;  Persons ;</v>
          </cell>
          <cell r="BQ1" t="str">
            <v>&gt;&gt; Underemployed and had more than one job last year ;  &gt; Males ;</v>
          </cell>
          <cell r="BR1" t="str">
            <v>&gt;&gt; Underemployed and had more than one job last year ;  &gt; Females ;</v>
          </cell>
          <cell r="BS1" t="str">
            <v>&gt; Unemployed and had a job last year ;  Persons ;</v>
          </cell>
          <cell r="BT1" t="str">
            <v>&gt; Unemployed and had a job last year ;  &gt; Males ;</v>
          </cell>
          <cell r="BU1" t="str">
            <v>&gt; Unemployed and had a job last year ;  &gt; Females ;</v>
          </cell>
          <cell r="BV1" t="str">
            <v>&gt; Not in the labour force and had a job last year ;  Persons ;</v>
          </cell>
          <cell r="BW1" t="str">
            <v>&gt; Not in the labour force and had a job last year ;  &gt; Males ;</v>
          </cell>
          <cell r="BX1" t="str">
            <v>&gt; Not in the labour force and had a job last year ;  &gt; Females ;</v>
          </cell>
          <cell r="BY1" t="str">
            <v>Left a job last year ;  Persons ;</v>
          </cell>
          <cell r="BZ1" t="str">
            <v>Left a job last year ;  &gt; Males ;</v>
          </cell>
          <cell r="CA1" t="str">
            <v>Left a job last year ;  &gt; Females ;</v>
          </cell>
          <cell r="CB1" t="str">
            <v>&gt; Employed in a new job since left last job ;  Persons ;</v>
          </cell>
          <cell r="CC1" t="str">
            <v>&gt; Employed in a new job since left last job ;  &gt; Males ;</v>
          </cell>
          <cell r="CD1" t="str">
            <v>&gt; Employed in a new job since left last job ;  &gt; Females ;</v>
          </cell>
          <cell r="CE1" t="str">
            <v>&gt;&gt; Underemployed in a new job since left last job ;  Persons ;</v>
          </cell>
          <cell r="CF1" t="str">
            <v>&gt;&gt; Underemployed in a new job since left last job ;  &gt; Males ;</v>
          </cell>
          <cell r="CG1" t="str">
            <v>&gt;&gt; Underemployed in a new job since left last job ;  &gt; Females ;</v>
          </cell>
          <cell r="CH1" t="str">
            <v>&gt; Not employed since left last job ;  Persons ;</v>
          </cell>
          <cell r="CI1" t="str">
            <v>&gt; Not employed since left last job ;  &gt; Males ;</v>
          </cell>
          <cell r="CJ1" t="str">
            <v>&gt; Not employed since left last job ;  &gt; Females ;</v>
          </cell>
          <cell r="CK1" t="str">
            <v>Lost a job last year ;  Persons ;</v>
          </cell>
          <cell r="CL1" t="str">
            <v>Lost a job last year ;  &gt; Males ;</v>
          </cell>
          <cell r="CM1" t="str">
            <v>Lost a job last year ;  &gt; Females ;</v>
          </cell>
          <cell r="CN1" t="str">
            <v>&gt; Retrenched last year ;  Persons ;</v>
          </cell>
          <cell r="CO1" t="str">
            <v>&gt; Retrenched last year ;  &gt; Males ;</v>
          </cell>
          <cell r="CP1" t="str">
            <v>&gt; Retrenched last year ;  &gt; Females ;</v>
          </cell>
          <cell r="CQ1" t="str">
            <v>&gt; Employed in a new job since lost last job ;  Persons ;</v>
          </cell>
          <cell r="CR1" t="str">
            <v>&gt; Employed in a new job since lost last job ;  &gt; Males ;</v>
          </cell>
          <cell r="CS1" t="str">
            <v>&gt; Employed in a new job since lost last job ;  &gt; Females ;</v>
          </cell>
          <cell r="CT1" t="str">
            <v>&gt;&gt; Underemployed in a new job since lost last job ;  Persons ;</v>
          </cell>
          <cell r="CU1" t="str">
            <v>&gt;&gt; Underemployed in a new job since lost last job ;  &gt; Males ;</v>
          </cell>
          <cell r="CV1" t="str">
            <v>&gt;&gt; Underemployed in a new job since lost last job ;  &gt; Females ;</v>
          </cell>
          <cell r="CW1" t="str">
            <v>&gt; Not employed since lost last job ;  Persons ;</v>
          </cell>
          <cell r="CX1" t="str">
            <v>&gt; Not employed since lost last job ;  &gt; Males ;</v>
          </cell>
          <cell r="CY1" t="str">
            <v>&gt; Not employed since lost last job ;  &gt; Females ;</v>
          </cell>
          <cell r="CZ1" t="str">
            <v>15-64 years ;  Employed total ;  Persons ;</v>
          </cell>
          <cell r="DA1" t="str">
            <v>15-64 years ;  Employed total ;  &gt; Males ;</v>
          </cell>
          <cell r="DB1" t="str">
            <v>15-64 years ;  Employed total ;  &gt; Females ;</v>
          </cell>
          <cell r="DC1" t="str">
            <v>15-64 years ;  &gt; Less than 1 year in main job ;  Persons ;</v>
          </cell>
          <cell r="DD1" t="str">
            <v>15-64 years ;  &gt; Less than 1 year in main job ;  &gt; Males ;</v>
          </cell>
          <cell r="DE1" t="str">
            <v>15-64 years ;  &gt; Less than 1 year in main job ;  &gt; Females ;</v>
          </cell>
          <cell r="DF1" t="str">
            <v>15-64 years ;  &gt;&gt; Less than 3 months in main job ;  Persons ;</v>
          </cell>
          <cell r="DG1" t="str">
            <v>15-64 years ;  &gt;&gt; Less than 3 months in main job ;  &gt; Males ;</v>
          </cell>
          <cell r="DH1" t="str">
            <v>15-64 years ;  &gt;&gt; Less than 3 months in main job ;  &gt; Females ;</v>
          </cell>
          <cell r="DI1" t="str">
            <v>15-64 years ;  &gt;&gt; 3-5 months in main job ;  Persons ;</v>
          </cell>
          <cell r="DJ1" t="str">
            <v>15-64 years ;  &gt;&gt; 3-5 months in main job ;  &gt; Males ;</v>
          </cell>
          <cell r="DK1" t="str">
            <v>15-64 years ;  &gt;&gt; 3-5 months in main job ;  &gt; Females ;</v>
          </cell>
          <cell r="DL1" t="str">
            <v>15-64 years ;  &gt;&gt; 6-11 months in main job ;  Persons ;</v>
          </cell>
          <cell r="DM1" t="str">
            <v>15-64 years ;  &gt;&gt; 6-11 months in main job ;  &gt; Males ;</v>
          </cell>
          <cell r="DN1" t="str">
            <v>15-64 years ;  &gt;&gt; 6-11 months in main job ;  &gt; Females ;</v>
          </cell>
          <cell r="DO1" t="str">
            <v>15-64 years ;  &gt; 1 year or more in main job ;  Persons ;</v>
          </cell>
          <cell r="DP1" t="str">
            <v>15-64 years ;  &gt; 1 year or more in main job ;  &gt; Males ;</v>
          </cell>
          <cell r="DQ1" t="str">
            <v>15-64 years ;  &gt; 1 year or more in main job ;  &gt; Females ;</v>
          </cell>
          <cell r="DR1" t="str">
            <v>15-64 years ;  &gt;&gt; 1-4 years in main job ;  Persons ;</v>
          </cell>
          <cell r="DS1" t="str">
            <v>15-64 years ;  &gt;&gt; 1-4 years in main job ;  &gt; Males ;</v>
          </cell>
          <cell r="DT1" t="str">
            <v>15-64 years ;  &gt;&gt; 1-4 years in main job ;  &gt; Females ;</v>
          </cell>
          <cell r="DU1" t="str">
            <v>15-64 years ;  &gt;&gt;&gt; 1 year in main job ;  Persons ;</v>
          </cell>
          <cell r="DV1" t="str">
            <v>15-64 years ;  &gt;&gt;&gt; 1 year in main job ;  &gt; Males ;</v>
          </cell>
          <cell r="DW1" t="str">
            <v>15-64 years ;  &gt;&gt;&gt; 1 year in main job ;  &gt; Females ;</v>
          </cell>
          <cell r="DX1" t="str">
            <v>15-64 years ;  &gt;&gt;&gt; 2 years in main job ;  Persons ;</v>
          </cell>
          <cell r="DY1" t="str">
            <v>15-64 years ;  &gt;&gt;&gt; 2 years in main job ;  &gt; Males ;</v>
          </cell>
          <cell r="DZ1" t="str">
            <v>15-64 years ;  &gt;&gt;&gt; 2 years in main job ;  &gt; Females ;</v>
          </cell>
          <cell r="EA1" t="str">
            <v>15-64 years ;  &gt;&gt;&gt; 3-4 years in main job ;  Persons ;</v>
          </cell>
          <cell r="EB1" t="str">
            <v>15-64 years ;  &gt;&gt;&gt; 3-4 years in main job ;  &gt; Males ;</v>
          </cell>
          <cell r="EC1" t="str">
            <v>15-64 years ;  &gt;&gt;&gt; 3-4 years in main job ;  &gt; Females ;</v>
          </cell>
          <cell r="ED1" t="str">
            <v>15-64 years ;  &gt;&gt; 5 years or more in main job ;  Persons ;</v>
          </cell>
          <cell r="EE1" t="str">
            <v>15-64 years ;  &gt;&gt; 5 years or more in main job ;  &gt; Males ;</v>
          </cell>
          <cell r="EF1" t="str">
            <v>15-64 years ;  &gt;&gt; 5 years or more in main job ;  &gt; Females ;</v>
          </cell>
          <cell r="EG1" t="str">
            <v>15-64 years ;  &gt;&gt;&gt; 5-9 years in main job ;  Persons ;</v>
          </cell>
          <cell r="EH1" t="str">
            <v>15-64 years ;  &gt;&gt;&gt; 5-9 years in main job ;  &gt; Males ;</v>
          </cell>
          <cell r="EI1" t="str">
            <v>15-64 years ;  &gt;&gt;&gt; 5-9 years in main job ;  &gt; Females ;</v>
          </cell>
          <cell r="EJ1" t="str">
            <v>15-64 years ;  &gt;&gt;&gt; 10 years or more in main job ;  Persons ;</v>
          </cell>
          <cell r="EK1" t="str">
            <v>15-64 years ;  &gt;&gt;&gt; 10 years or more in main job ;  &gt; Males ;</v>
          </cell>
          <cell r="EL1" t="str">
            <v>15-64 years ;  &gt;&gt;&gt; 10 years or more in main job ;  &gt; Females ;</v>
          </cell>
          <cell r="EM1" t="str">
            <v>15-64 years ;  &gt;&gt;&gt;&gt; 10-19 years in main job ;  Persons ;</v>
          </cell>
          <cell r="EN1" t="str">
            <v>15-64 years ;  &gt;&gt;&gt;&gt; 10-19 years in main job ;  &gt; Males ;</v>
          </cell>
          <cell r="EO1" t="str">
            <v>15-64 years ;  &gt;&gt;&gt;&gt; 10-19 years in main job ;  &gt; Females ;</v>
          </cell>
          <cell r="EP1" t="str">
            <v>15-64 years ;  &gt;&gt;&gt;&gt; 20 years or more in main job ;  Persons ;</v>
          </cell>
          <cell r="EQ1" t="str">
            <v>15-64 years ;  &gt;&gt;&gt;&gt; 20 years or more in main job ;  &gt; Males ;</v>
          </cell>
          <cell r="ER1" t="str">
            <v>15-64 years ;  &gt;&gt;&gt;&gt; 20 years or more in main job ;  &gt; Females ;</v>
          </cell>
          <cell r="ES1" t="str">
            <v>15-64 years ;  &gt; Changed jobs in last 12 months ;  Persons ;</v>
          </cell>
          <cell r="ET1" t="str">
            <v>15-64 years ;  &gt; Changed jobs in last 12 months ;  &gt; Males ;</v>
          </cell>
          <cell r="EU1" t="str">
            <v>15-64 years ;  &gt; Changed jobs in last 12 months ;  &gt; Females ;</v>
          </cell>
          <cell r="EV1" t="str">
            <v>15-64 years ;  &gt; Did not change jobs in last 12 months ;  Persons ;</v>
          </cell>
          <cell r="EW1" t="str">
            <v>15-64 years ;  &gt; Did not change jobs in last 12 months ;  &gt; Males ;</v>
          </cell>
          <cell r="EX1" t="str">
            <v>15-64 years ;  &gt; Did not change jobs in last 12 months ;  &gt; Females ;</v>
          </cell>
          <cell r="EY1" t="str">
            <v>15-64 years ;  Civilian Population aged 15 and over ;  Persons ;</v>
          </cell>
          <cell r="EZ1" t="str">
            <v>15-64 years ;  Civilian Population aged 15 and over ;  &gt; Males ;</v>
          </cell>
          <cell r="FA1" t="str">
            <v>15-64 years ;  Civilian Population aged 15 and over ;  &gt; Females ;</v>
          </cell>
          <cell r="FB1" t="str">
            <v>15-64 years ;  Left, lost or worked multiple jobs last year ;  Persons ;</v>
          </cell>
          <cell r="FC1" t="str">
            <v>15-64 years ;  Left, lost or worked multiple jobs last year ;  &gt; Males ;</v>
          </cell>
          <cell r="FD1" t="str">
            <v>15-64 years ;  Left, lost or worked multiple jobs last year ;  &gt; Females ;</v>
          </cell>
          <cell r="FE1" t="str">
            <v>15-64 years ;  &gt; Employed and had more than one job last year ;  Persons ;</v>
          </cell>
          <cell r="FF1" t="str">
            <v>15-64 years ;  &gt; Employed and had more than one job last year ;  &gt; Males ;</v>
          </cell>
          <cell r="FG1" t="str">
            <v>15-64 years ;  &gt; Employed and had more than one job last year ;  &gt; Females ;</v>
          </cell>
          <cell r="FH1" t="str">
            <v>15-64 years ;  &gt;&gt; Single job holder and had more than one job last year ;  Persons ;</v>
          </cell>
          <cell r="FI1" t="str">
            <v>15-64 years ;  &gt;&gt; Single job holder and had more than one job last year ;  &gt; Males ;</v>
          </cell>
          <cell r="FJ1" t="str">
            <v>15-64 years ;  &gt;&gt; Single job holder and had more than one job last year ;  &gt; Females ;</v>
          </cell>
          <cell r="FK1" t="str">
            <v>15-64 years ;  &gt;&gt; Multiple job holder and had more than one job last year ;  Persons ;</v>
          </cell>
          <cell r="FL1" t="str">
            <v>15-64 years ;  &gt;&gt; Multiple job holder and had more than one job last year ;  &gt; Males ;</v>
          </cell>
          <cell r="FM1" t="str">
            <v>15-64 years ;  &gt;&gt; Multiple job holder and had more than one job last year ;  &gt; Females ;</v>
          </cell>
          <cell r="FN1" t="str">
            <v>15-64 years ;  &gt;&gt; Underemployed and had more than one job last year ;  Persons ;</v>
          </cell>
          <cell r="FO1" t="str">
            <v>15-64 years ;  &gt;&gt; Underemployed and had more than one job last year ;  &gt; Males ;</v>
          </cell>
          <cell r="FP1" t="str">
            <v>15-64 years ;  &gt;&gt; Underemployed and had more than one job last year ;  &gt; Females ;</v>
          </cell>
          <cell r="FQ1" t="str">
            <v>15-64 years ;  &gt; Unemployed and had a job last year ;  Persons ;</v>
          </cell>
          <cell r="FR1" t="str">
            <v>15-64 years ;  &gt; Unemployed and had a job last year ;  &gt; Males ;</v>
          </cell>
          <cell r="FS1" t="str">
            <v>15-64 years ;  &gt; Unemployed and had a job last year ;  &gt; Females ;</v>
          </cell>
          <cell r="FT1" t="str">
            <v>15-64 years ;  &gt; Not in the labour force and had a job last year ;  Persons ;</v>
          </cell>
          <cell r="FU1" t="str">
            <v>15-64 years ;  &gt; Not in the labour force and had a job last year ;  &gt; Males ;</v>
          </cell>
          <cell r="FV1" t="str">
            <v>15-64 years ;  &gt; Not in the labour force and had a job last year ;  &gt; Females ;</v>
          </cell>
          <cell r="FW1" t="str">
            <v>15-64 years ;  Left a job last year ;  Persons ;</v>
          </cell>
          <cell r="FX1" t="str">
            <v>15-64 years ;  Left a job last year ;  &gt; Males ;</v>
          </cell>
          <cell r="FY1" t="str">
            <v>15-64 years ;  Left a job last year ;  &gt; Females ;</v>
          </cell>
          <cell r="FZ1" t="str">
            <v>15-64 years ;  &gt; Employed in a new job since left last job ;  Persons ;</v>
          </cell>
          <cell r="GA1" t="str">
            <v>15-64 years ;  &gt; Employed in a new job since left last job ;  &gt; Males ;</v>
          </cell>
          <cell r="GB1" t="str">
            <v>15-64 years ;  &gt; Employed in a new job since left last job ;  &gt; Females ;</v>
          </cell>
          <cell r="GC1" t="str">
            <v>15-64 years ;  &gt;&gt; Underemployed in a new job since left last job ;  Persons ;</v>
          </cell>
          <cell r="GD1" t="str">
            <v>15-64 years ;  &gt;&gt; Underemployed in a new job since left last job ;  &gt; Males ;</v>
          </cell>
          <cell r="GE1" t="str">
            <v>15-64 years ;  &gt;&gt; Underemployed in a new job since left last job ;  &gt; Females ;</v>
          </cell>
          <cell r="GF1" t="str">
            <v>15-64 years ;  &gt; Not employed since left last job ;  Persons ;</v>
          </cell>
          <cell r="GG1" t="str">
            <v>15-64 years ;  &gt; Not employed since left last job ;  &gt; Males ;</v>
          </cell>
          <cell r="GH1" t="str">
            <v>15-64 years ;  &gt; Not employed since left last job ;  &gt; Females ;</v>
          </cell>
          <cell r="GI1" t="str">
            <v>15-64 years ;  Lost a job last year ;  Persons ;</v>
          </cell>
          <cell r="GJ1" t="str">
            <v>15-64 years ;  Lost a job last year ;  &gt; Males ;</v>
          </cell>
          <cell r="GK1" t="str">
            <v>15-64 years ;  Lost a job last year ;  &gt; Females ;</v>
          </cell>
          <cell r="GL1" t="str">
            <v>15-64 years ;  &gt; Retrenched last year ;  Persons ;</v>
          </cell>
          <cell r="GM1" t="str">
            <v>15-64 years ;  &gt; Retrenched last year ;  &gt; Males ;</v>
          </cell>
          <cell r="GN1" t="str">
            <v>15-64 years ;  &gt; Retrenched last year ;  &gt; Females ;</v>
          </cell>
          <cell r="GO1" t="str">
            <v>15-64 years ;  &gt; Employed in a new job since lost last job ;  Persons ;</v>
          </cell>
          <cell r="GP1" t="str">
            <v>15-64 years ;  &gt; Employed in a new job since lost last job ;  &gt; Males ;</v>
          </cell>
          <cell r="GQ1" t="str">
            <v>15-64 years ;  &gt; Employed in a new job since lost last job ;  &gt; Females ;</v>
          </cell>
          <cell r="GR1" t="str">
            <v>15-64 years ;  &gt;&gt; Underemployed in a new job since lost last job ;  Persons ;</v>
          </cell>
          <cell r="GS1" t="str">
            <v>15-64 years ;  &gt;&gt; Underemployed in a new job since lost last job ;  &gt; Males ;</v>
          </cell>
          <cell r="GT1" t="str">
            <v>15-64 years ;  &gt;&gt; Underemployed in a new job since lost last job ;  &gt; Females ;</v>
          </cell>
          <cell r="GU1" t="str">
            <v>15-64 years ;  &gt; Not employed since lost last job ;  Persons ;</v>
          </cell>
          <cell r="GV1" t="str">
            <v>15-64 years ;  &gt; Not employed since lost last job ;  &gt; Males ;</v>
          </cell>
          <cell r="GW1" t="str">
            <v>15-64 years ;  &gt; Not employed since lost last job ;  &gt; Females ;</v>
          </cell>
          <cell r="GX1" t="str">
            <v>&gt; 15-24 years ;  Employed total ;  Persons ;</v>
          </cell>
          <cell r="GY1" t="str">
            <v>&gt; 15-24 years ;  Employed total ;  &gt; Males ;</v>
          </cell>
          <cell r="GZ1" t="str">
            <v>&gt; 15-24 years ;  Employed total ;  &gt; Females ;</v>
          </cell>
          <cell r="HA1" t="str">
            <v>&gt; 15-24 years ;  &gt; Less than 1 year in main job ;  Persons ;</v>
          </cell>
          <cell r="HB1" t="str">
            <v>&gt; 15-24 years ;  &gt; Less than 1 year in main job ;  &gt; Males ;</v>
          </cell>
          <cell r="HC1" t="str">
            <v>&gt; 15-24 years ;  &gt; Less than 1 year in main job ;  &gt; Females ;</v>
          </cell>
          <cell r="HD1" t="str">
            <v>&gt; 15-24 years ;  &gt;&gt; Less than 3 months in main job ;  Persons ;</v>
          </cell>
          <cell r="HE1" t="str">
            <v>&gt; 15-24 years ;  &gt;&gt; Less than 3 months in main job ;  &gt; Males ;</v>
          </cell>
          <cell r="HF1" t="str">
            <v>&gt; 15-24 years ;  &gt;&gt; Less than 3 months in main job ;  &gt; Females ;</v>
          </cell>
          <cell r="HG1" t="str">
            <v>&gt; 15-24 years ;  &gt;&gt; 3-5 months in main job ;  Persons ;</v>
          </cell>
          <cell r="HH1" t="str">
            <v>&gt; 15-24 years ;  &gt;&gt; 3-5 months in main job ;  &gt; Males ;</v>
          </cell>
          <cell r="HI1" t="str">
            <v>&gt; 15-24 years ;  &gt;&gt; 3-5 months in main job ;  &gt; Females ;</v>
          </cell>
          <cell r="HJ1" t="str">
            <v>&gt; 15-24 years ;  &gt;&gt; 6-11 months in main job ;  Persons ;</v>
          </cell>
          <cell r="HK1" t="str">
            <v>&gt; 15-24 years ;  &gt;&gt; 6-11 months in main job ;  &gt; Males ;</v>
          </cell>
          <cell r="HL1" t="str">
            <v>&gt; 15-24 years ;  &gt;&gt; 6-11 months in main job ;  &gt; Females ;</v>
          </cell>
          <cell r="HM1" t="str">
            <v>&gt; 15-24 years ;  &gt; 1 year or more in main job ;  Persons ;</v>
          </cell>
          <cell r="HN1" t="str">
            <v>&gt; 15-24 years ;  &gt; 1 year or more in main job ;  &gt; Males ;</v>
          </cell>
          <cell r="HO1" t="str">
            <v>&gt; 15-24 years ;  &gt; 1 year or more in main job ;  &gt; Females ;</v>
          </cell>
          <cell r="HP1" t="str">
            <v>&gt; 15-24 years ;  &gt;&gt; 1-4 years in main job ;  Persons ;</v>
          </cell>
          <cell r="HQ1" t="str">
            <v>&gt; 15-24 years ;  &gt;&gt; 1-4 years in main job ;  &gt; Males ;</v>
          </cell>
          <cell r="HR1" t="str">
            <v>&gt; 15-24 years ;  &gt;&gt; 1-4 years in main job ;  &gt; Females ;</v>
          </cell>
          <cell r="HS1" t="str">
            <v>&gt; 15-24 years ;  &gt;&gt;&gt; 1 year in main job ;  Persons ;</v>
          </cell>
          <cell r="HT1" t="str">
            <v>&gt; 15-24 years ;  &gt;&gt;&gt; 1 year in main job ;  &gt; Males ;</v>
          </cell>
          <cell r="HU1" t="str">
            <v>&gt; 15-24 years ;  &gt;&gt;&gt; 1 year in main job ;  &gt; Females ;</v>
          </cell>
          <cell r="HV1" t="str">
            <v>&gt; 15-24 years ;  &gt;&gt;&gt; 2 years in main job ;  Persons ;</v>
          </cell>
          <cell r="HW1" t="str">
            <v>&gt; 15-24 years ;  &gt;&gt;&gt; 2 years in main job ;  &gt; Males ;</v>
          </cell>
          <cell r="HX1" t="str">
            <v>&gt; 15-24 years ;  &gt;&gt;&gt; 2 years in main job ;  &gt; Females ;</v>
          </cell>
          <cell r="HY1" t="str">
            <v>&gt; 15-24 years ;  &gt;&gt;&gt; 3-4 years in main job ;  Persons ;</v>
          </cell>
          <cell r="HZ1" t="str">
            <v>&gt; 15-24 years ;  &gt;&gt;&gt; 3-4 years in main job ;  &gt; Males ;</v>
          </cell>
          <cell r="IA1" t="str">
            <v>&gt; 15-24 years ;  &gt;&gt;&gt; 3-4 years in main job ;  &gt; Females ;</v>
          </cell>
          <cell r="IB1" t="str">
            <v>&gt; 15-24 years ;  &gt;&gt; 5 years or more in main job ;  Persons ;</v>
          </cell>
          <cell r="IC1" t="str">
            <v>&gt; 15-24 years ;  &gt;&gt; 5 years or more in main job ;  &gt; Males ;</v>
          </cell>
          <cell r="ID1" t="str">
            <v>&gt; 15-24 years ;  &gt;&gt; 5 years or more in main job ;  &gt; Females ;</v>
          </cell>
          <cell r="IE1" t="str">
            <v>&gt; 15-24 years ;  &gt;&gt;&gt; 5-9 years in main job ;  Persons ;</v>
          </cell>
          <cell r="IF1" t="str">
            <v>&gt; 15-24 years ;  &gt;&gt;&gt; 5-9 years in main job ;  &gt; Males ;</v>
          </cell>
          <cell r="IG1" t="str">
            <v>&gt; 15-24 years ;  &gt;&gt;&gt; 5-9 years in main job ;  &gt; Females ;</v>
          </cell>
          <cell r="IH1" t="str">
            <v>&gt; 15-24 years ;  &gt;&gt;&gt; 10 years or more in main job ;  Persons ;</v>
          </cell>
          <cell r="II1" t="str">
            <v>&gt; 15-24 years ;  &gt;&gt;&gt; 10 years or more in main job ;  &gt; Males ;</v>
          </cell>
          <cell r="IJ1" t="str">
            <v>&gt; 15-24 years ;  &gt;&gt;&gt; 10 years or more in main job ;  &gt; Females ;</v>
          </cell>
          <cell r="IK1" t="str">
            <v>&gt; 15-24 years ;  &gt;&gt;&gt;&gt; 10-19 years in main job ;  Persons ;</v>
          </cell>
          <cell r="IL1" t="str">
            <v>&gt; 15-24 years ;  &gt;&gt;&gt;&gt; 10-19 years in main job ;  &gt; Males ;</v>
          </cell>
          <cell r="IM1" t="str">
            <v>&gt; 15-24 years ;  &gt;&gt;&gt;&gt; 10-19 years in main job ;  &gt; Females ;</v>
          </cell>
          <cell r="IN1" t="str">
            <v>&gt; 15-24 years ;  &gt;&gt;&gt;&gt; 20 years or more in main job ;  Persons ;</v>
          </cell>
          <cell r="IO1" t="str">
            <v>&gt; 15-24 years ;  &gt;&gt;&gt;&gt; 20 years or more in main job ;  &gt; Males ;</v>
          </cell>
          <cell r="IP1" t="str">
            <v>&gt; 15-24 years ;  &gt;&gt;&gt;&gt; 20 years or more in main job ;  &gt; Females ;</v>
          </cell>
          <cell r="IQ1" t="str">
            <v>&gt; 15-24 years ;  &gt; Changed jobs in last 12 months ;  Persons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A126251734V</v>
          </cell>
          <cell r="C10" t="str">
            <v>A126266422K</v>
          </cell>
          <cell r="D10" t="str">
            <v>A126259078C</v>
          </cell>
          <cell r="E10" t="str">
            <v>A126251770C</v>
          </cell>
          <cell r="F10" t="str">
            <v>A126266458L</v>
          </cell>
          <cell r="G10" t="str">
            <v>A126259114A</v>
          </cell>
          <cell r="H10" t="str">
            <v>A126251718V</v>
          </cell>
          <cell r="I10" t="str">
            <v>A126266406K</v>
          </cell>
          <cell r="J10" t="str">
            <v>A126259062K</v>
          </cell>
          <cell r="K10" t="str">
            <v>A126251774L</v>
          </cell>
          <cell r="L10" t="str">
            <v>A126266462C</v>
          </cell>
          <cell r="M10" t="str">
            <v>A126259118K</v>
          </cell>
          <cell r="N10" t="str">
            <v>A126251778W</v>
          </cell>
          <cell r="O10" t="str">
            <v>A126266466L</v>
          </cell>
          <cell r="P10" t="str">
            <v>A126259122A</v>
          </cell>
          <cell r="Q10" t="str">
            <v>A126251722K</v>
          </cell>
          <cell r="R10" t="str">
            <v>A126266410A</v>
          </cell>
          <cell r="S10" t="str">
            <v>A126259066V</v>
          </cell>
          <cell r="T10" t="str">
            <v>A126251726V</v>
          </cell>
          <cell r="U10" t="str">
            <v>A126266414K</v>
          </cell>
          <cell r="V10" t="str">
            <v>A126259070K</v>
          </cell>
          <cell r="W10" t="str">
            <v>A126251750V</v>
          </cell>
          <cell r="X10" t="str">
            <v>A126266438C</v>
          </cell>
          <cell r="Y10" t="str">
            <v>A126259094C</v>
          </cell>
          <cell r="Z10" t="str">
            <v>A126251694L</v>
          </cell>
          <cell r="AA10" t="str">
            <v>A126266382C</v>
          </cell>
          <cell r="AB10" t="str">
            <v>A126259038K</v>
          </cell>
          <cell r="AC10" t="str">
            <v>A126251782L</v>
          </cell>
          <cell r="AD10" t="str">
            <v>A126266470C</v>
          </cell>
          <cell r="AE10" t="str">
            <v>A126259126K</v>
          </cell>
          <cell r="AF10" t="str">
            <v>A126251754C</v>
          </cell>
          <cell r="AG10" t="str">
            <v>A126266442V</v>
          </cell>
          <cell r="AH10" t="str">
            <v>A126259098L</v>
          </cell>
          <cell r="AI10" t="str">
            <v>A126251786W</v>
          </cell>
          <cell r="AJ10" t="str">
            <v>A126266474L</v>
          </cell>
          <cell r="AK10" t="str">
            <v>A126259130A</v>
          </cell>
          <cell r="AL10" t="str">
            <v>A126251698W</v>
          </cell>
          <cell r="AM10" t="str">
            <v>A126266386L</v>
          </cell>
          <cell r="AN10" t="str">
            <v>A126259042A</v>
          </cell>
          <cell r="AO10" t="str">
            <v>A126251658C</v>
          </cell>
          <cell r="AP10" t="str">
            <v>A126266346V</v>
          </cell>
          <cell r="AQ10" t="str">
            <v>A126259002J</v>
          </cell>
          <cell r="AR10" t="str">
            <v>A126251670V</v>
          </cell>
          <cell r="AS10" t="str">
            <v>A126266358C</v>
          </cell>
          <cell r="AT10" t="str">
            <v>A126259014T</v>
          </cell>
          <cell r="AU10" t="str">
            <v>A126251730K</v>
          </cell>
          <cell r="AV10" t="str">
            <v>A126266418V</v>
          </cell>
          <cell r="AW10" t="str">
            <v>A126259074V</v>
          </cell>
          <cell r="AX10" t="str">
            <v>A126251674C</v>
          </cell>
          <cell r="AY10" t="str">
            <v>A126266362V</v>
          </cell>
          <cell r="AZ10" t="str">
            <v>A126259018A</v>
          </cell>
          <cell r="BA10" t="str">
            <v>A126251666C</v>
          </cell>
          <cell r="BB10" t="str">
            <v>A126266354V</v>
          </cell>
          <cell r="BC10" t="str">
            <v>A126259010J</v>
          </cell>
          <cell r="BD10" t="str">
            <v>A126251758L</v>
          </cell>
          <cell r="BE10" t="str">
            <v>A126266446C</v>
          </cell>
          <cell r="BF10" t="str">
            <v>A126259102T</v>
          </cell>
          <cell r="BG10" t="str">
            <v>A126251762C</v>
          </cell>
          <cell r="BH10" t="str">
            <v>A126266450V</v>
          </cell>
          <cell r="BI10" t="str">
            <v>A126259106A</v>
          </cell>
          <cell r="BJ10" t="str">
            <v>A126251682C</v>
          </cell>
          <cell r="BK10" t="str">
            <v>A126266370V</v>
          </cell>
          <cell r="BL10" t="str">
            <v>A126259026A</v>
          </cell>
          <cell r="BM10" t="str">
            <v>A126251662V</v>
          </cell>
          <cell r="BN10" t="str">
            <v>A126266350K</v>
          </cell>
          <cell r="BO10" t="str">
            <v>A126259006T</v>
          </cell>
          <cell r="BP10" t="str">
            <v>A126251702A</v>
          </cell>
          <cell r="BQ10" t="str">
            <v>A126266390C</v>
          </cell>
          <cell r="BR10" t="str">
            <v>A126259046K</v>
          </cell>
          <cell r="BS10" t="str">
            <v>A126251678L</v>
          </cell>
          <cell r="BT10" t="str">
            <v>A126266366C</v>
          </cell>
          <cell r="BU10" t="str">
            <v>A126259022T</v>
          </cell>
          <cell r="BV10" t="str">
            <v>A126251706K</v>
          </cell>
          <cell r="BW10" t="str">
            <v>A126266394L</v>
          </cell>
          <cell r="BX10" t="str">
            <v>A126259050A</v>
          </cell>
          <cell r="BY10" t="str">
            <v>A126251686L</v>
          </cell>
          <cell r="BZ10" t="str">
            <v>A126266374C</v>
          </cell>
          <cell r="CA10" t="str">
            <v>A126259030T</v>
          </cell>
          <cell r="CB10" t="str">
            <v>A126251710A</v>
          </cell>
          <cell r="CC10" t="str">
            <v>A126266398W</v>
          </cell>
          <cell r="CD10" t="str">
            <v>A126259054K</v>
          </cell>
          <cell r="CE10" t="str">
            <v>A126251738C</v>
          </cell>
          <cell r="CF10" t="str">
            <v>A126266426V</v>
          </cell>
          <cell r="CG10" t="str">
            <v>A126259082V</v>
          </cell>
          <cell r="CH10" t="str">
            <v>A126251714K</v>
          </cell>
          <cell r="CI10" t="str">
            <v>A126266402A</v>
          </cell>
          <cell r="CJ10" t="str">
            <v>A126259058V</v>
          </cell>
          <cell r="CK10" t="str">
            <v>A126251690C</v>
          </cell>
          <cell r="CL10" t="str">
            <v>A126266378L</v>
          </cell>
          <cell r="CM10" t="str">
            <v>A126259034A</v>
          </cell>
          <cell r="CN10" t="str">
            <v>A126251766L</v>
          </cell>
          <cell r="CO10" t="str">
            <v>A126266454C</v>
          </cell>
          <cell r="CP10" t="str">
            <v>A126259110T</v>
          </cell>
          <cell r="CQ10" t="str">
            <v>A126251742V</v>
          </cell>
          <cell r="CR10" t="str">
            <v>A126266430K</v>
          </cell>
          <cell r="CS10" t="str">
            <v>A126259086C</v>
          </cell>
          <cell r="CT10" t="str">
            <v>A126251746C</v>
          </cell>
          <cell r="CU10" t="str">
            <v>A126266434V</v>
          </cell>
          <cell r="CV10" t="str">
            <v>A126259090V</v>
          </cell>
          <cell r="CW10" t="str">
            <v>A126251790L</v>
          </cell>
          <cell r="CX10" t="str">
            <v>A126266478W</v>
          </cell>
          <cell r="CY10" t="str">
            <v>A126259134K</v>
          </cell>
          <cell r="CZ10" t="str">
            <v>A126255406F</v>
          </cell>
          <cell r="DA10" t="str">
            <v>A126270094L</v>
          </cell>
          <cell r="DB10" t="str">
            <v>A126262750X</v>
          </cell>
          <cell r="DC10" t="str">
            <v>A126255442R</v>
          </cell>
          <cell r="DD10" t="str">
            <v>A126270130K</v>
          </cell>
          <cell r="DE10" t="str">
            <v>A126262786A</v>
          </cell>
          <cell r="DF10" t="str">
            <v>A126255390X</v>
          </cell>
          <cell r="DG10" t="str">
            <v>A126270078L</v>
          </cell>
          <cell r="DH10" t="str">
            <v>A126262734X</v>
          </cell>
          <cell r="DI10" t="str">
            <v>A126255446X</v>
          </cell>
          <cell r="DJ10" t="str">
            <v>A126270134V</v>
          </cell>
          <cell r="DK10" t="str">
            <v>A126262790T</v>
          </cell>
          <cell r="DL10" t="str">
            <v>A126255450R</v>
          </cell>
          <cell r="DM10" t="str">
            <v>A126270138C</v>
          </cell>
          <cell r="DN10" t="str">
            <v>A126262794A</v>
          </cell>
          <cell r="DO10" t="str">
            <v>A126255394J</v>
          </cell>
          <cell r="DP10" t="str">
            <v>A126270082C</v>
          </cell>
          <cell r="DQ10" t="str">
            <v>A126262738J</v>
          </cell>
          <cell r="DR10" t="str">
            <v>A126255398T</v>
          </cell>
          <cell r="DS10" t="str">
            <v>A126270086L</v>
          </cell>
          <cell r="DT10" t="str">
            <v>A126262742X</v>
          </cell>
          <cell r="DU10" t="str">
            <v>A126255422F</v>
          </cell>
          <cell r="DV10" t="str">
            <v>A126270110A</v>
          </cell>
          <cell r="DW10" t="str">
            <v>A126262766T</v>
          </cell>
          <cell r="DX10" t="str">
            <v>A126255366X</v>
          </cell>
          <cell r="DY10" t="str">
            <v>A126270054V</v>
          </cell>
          <cell r="DZ10" t="str">
            <v>A126262710F</v>
          </cell>
          <cell r="EA10" t="str">
            <v>A126255454X</v>
          </cell>
          <cell r="EB10" t="str">
            <v>A126270142V</v>
          </cell>
          <cell r="EC10" t="str">
            <v>A126262798K</v>
          </cell>
          <cell r="ED10" t="str">
            <v>A126255426R</v>
          </cell>
          <cell r="EE10" t="str">
            <v>A126270114K</v>
          </cell>
          <cell r="EF10" t="str">
            <v>A126262770J</v>
          </cell>
          <cell r="EG10" t="str">
            <v>A126255458J</v>
          </cell>
          <cell r="EH10" t="str">
            <v>A126270146C</v>
          </cell>
          <cell r="EI10" t="str">
            <v>A126262802R</v>
          </cell>
          <cell r="EJ10" t="str">
            <v>A126255370R</v>
          </cell>
          <cell r="EK10" t="str">
            <v>A126270058C</v>
          </cell>
          <cell r="EL10" t="str">
            <v>A126262714R</v>
          </cell>
          <cell r="EM10" t="str">
            <v>A126255330W</v>
          </cell>
          <cell r="EN10" t="str">
            <v>A126270018K</v>
          </cell>
          <cell r="EO10" t="str">
            <v>A126262674J</v>
          </cell>
          <cell r="EP10" t="str">
            <v>A126255342F</v>
          </cell>
          <cell r="EQ10" t="str">
            <v>A126270030A</v>
          </cell>
          <cell r="ER10" t="str">
            <v>A126262686T</v>
          </cell>
          <cell r="ES10" t="str">
            <v>A126255402W</v>
          </cell>
          <cell r="ET10" t="str">
            <v>A126270090C</v>
          </cell>
          <cell r="EU10" t="str">
            <v>A126262746J</v>
          </cell>
          <cell r="EV10" t="str">
            <v>A126255346R</v>
          </cell>
          <cell r="EW10" t="str">
            <v>A126270034K</v>
          </cell>
          <cell r="EX10" t="str">
            <v>A126262690J</v>
          </cell>
          <cell r="EY10" t="str">
            <v>A126255338R</v>
          </cell>
          <cell r="EZ10" t="str">
            <v>A126270026K</v>
          </cell>
          <cell r="FA10" t="str">
            <v>A126262682J</v>
          </cell>
          <cell r="FB10" t="str">
            <v>A126255430F</v>
          </cell>
          <cell r="FC10" t="str">
            <v>A126270118V</v>
          </cell>
          <cell r="FD10" t="str">
            <v>A126262774T</v>
          </cell>
          <cell r="FE10" t="str">
            <v>A126255434R</v>
          </cell>
          <cell r="FF10" t="str">
            <v>A126270122K</v>
          </cell>
          <cell r="FG10" t="str">
            <v>A126262778A</v>
          </cell>
          <cell r="FH10" t="str">
            <v>A126255354R</v>
          </cell>
          <cell r="FI10" t="str">
            <v>A126270042K</v>
          </cell>
          <cell r="FJ10" t="str">
            <v>A126262698A</v>
          </cell>
          <cell r="FK10" t="str">
            <v>A126255334F</v>
          </cell>
          <cell r="FL10" t="str">
            <v>A126270022A</v>
          </cell>
          <cell r="FM10" t="str">
            <v>A126262678T</v>
          </cell>
          <cell r="FN10" t="str">
            <v>A126255374X</v>
          </cell>
          <cell r="FO10" t="str">
            <v>A126270062V</v>
          </cell>
          <cell r="FP10" t="str">
            <v>A126262718X</v>
          </cell>
          <cell r="FQ10" t="str">
            <v>A126255350F</v>
          </cell>
          <cell r="FR10" t="str">
            <v>A126270038V</v>
          </cell>
          <cell r="FS10" t="str">
            <v>A126262694T</v>
          </cell>
          <cell r="FT10" t="str">
            <v>A126255378J</v>
          </cell>
          <cell r="FU10" t="str">
            <v>A126270066C</v>
          </cell>
          <cell r="FV10" t="str">
            <v>A126262722R</v>
          </cell>
          <cell r="FW10" t="str">
            <v>A126255358X</v>
          </cell>
          <cell r="FX10" t="str">
            <v>A126270046V</v>
          </cell>
          <cell r="FY10" t="str">
            <v>A126262702F</v>
          </cell>
          <cell r="FZ10" t="str">
            <v>A126255382X</v>
          </cell>
          <cell r="GA10" t="str">
            <v>A126270070V</v>
          </cell>
          <cell r="GB10" t="str">
            <v>A126262726X</v>
          </cell>
          <cell r="GC10" t="str">
            <v>A126255410W</v>
          </cell>
          <cell r="GD10" t="str">
            <v>A126270098W</v>
          </cell>
          <cell r="GE10" t="str">
            <v>A126262754J</v>
          </cell>
          <cell r="GF10" t="str">
            <v>A126255386J</v>
          </cell>
          <cell r="GG10" t="str">
            <v>A126270074C</v>
          </cell>
          <cell r="GH10" t="str">
            <v>A126262730R</v>
          </cell>
          <cell r="GI10" t="str">
            <v>A126255362R</v>
          </cell>
          <cell r="GJ10" t="str">
            <v>A126270050K</v>
          </cell>
          <cell r="GK10" t="str">
            <v>A126262706R</v>
          </cell>
          <cell r="GL10" t="str">
            <v>A126255438X</v>
          </cell>
          <cell r="GM10" t="str">
            <v>A126270126V</v>
          </cell>
          <cell r="GN10" t="str">
            <v>A126262782T</v>
          </cell>
          <cell r="GO10" t="str">
            <v>A126255414F</v>
          </cell>
          <cell r="GP10" t="str">
            <v>A126270102A</v>
          </cell>
          <cell r="GQ10" t="str">
            <v>A126262758T</v>
          </cell>
          <cell r="GR10" t="str">
            <v>A126255418R</v>
          </cell>
          <cell r="GS10" t="str">
            <v>A126270106K</v>
          </cell>
          <cell r="GT10" t="str">
            <v>A126262762J</v>
          </cell>
          <cell r="GU10" t="str">
            <v>A126255462X</v>
          </cell>
          <cell r="GV10" t="str">
            <v>A126270150V</v>
          </cell>
          <cell r="GW10" t="str">
            <v>A126262806X</v>
          </cell>
          <cell r="GX10" t="str">
            <v>A126252958X</v>
          </cell>
          <cell r="GY10" t="str">
            <v>A126267646R</v>
          </cell>
          <cell r="GZ10" t="str">
            <v>A126260302J</v>
          </cell>
          <cell r="HA10" t="str">
            <v>A126252994J</v>
          </cell>
          <cell r="HB10" t="str">
            <v>A126267682X</v>
          </cell>
          <cell r="HC10" t="str">
            <v>A126260338K</v>
          </cell>
          <cell r="HD10" t="str">
            <v>A126252942F</v>
          </cell>
          <cell r="HE10" t="str">
            <v>A126267630W</v>
          </cell>
          <cell r="HF10" t="str">
            <v>A126260286V</v>
          </cell>
          <cell r="HG10" t="str">
            <v>A126252998T</v>
          </cell>
          <cell r="HH10" t="str">
            <v>A126267686J</v>
          </cell>
          <cell r="HI10" t="str">
            <v>A126260342A</v>
          </cell>
          <cell r="HJ10" t="str">
            <v>A126253002X</v>
          </cell>
          <cell r="HK10" t="str">
            <v>A126267690X</v>
          </cell>
          <cell r="HL10" t="str">
            <v>A126260346K</v>
          </cell>
          <cell r="HM10" t="str">
            <v>A126252946R</v>
          </cell>
          <cell r="HN10" t="str">
            <v>A126267634F</v>
          </cell>
          <cell r="HO10" t="str">
            <v>A126260290K</v>
          </cell>
          <cell r="HP10" t="str">
            <v>A126252950F</v>
          </cell>
          <cell r="HQ10" t="str">
            <v>A126267638R</v>
          </cell>
          <cell r="HR10" t="str">
            <v>A126260294V</v>
          </cell>
          <cell r="HS10" t="str">
            <v>A126252974X</v>
          </cell>
          <cell r="HT10" t="str">
            <v>A126267662R</v>
          </cell>
          <cell r="HU10" t="str">
            <v>A126260318A</v>
          </cell>
          <cell r="HV10" t="str">
            <v>A126252918F</v>
          </cell>
          <cell r="HW10" t="str">
            <v>A126267606W</v>
          </cell>
          <cell r="HX10" t="str">
            <v>A126260262A</v>
          </cell>
          <cell r="HY10" t="str">
            <v>A126253006J</v>
          </cell>
          <cell r="HZ10" t="str">
            <v>A126267694J</v>
          </cell>
          <cell r="IA10" t="str">
            <v>A126260350A</v>
          </cell>
          <cell r="IB10" t="str">
            <v>A126252978J</v>
          </cell>
          <cell r="IC10" t="str">
            <v>A126267666X</v>
          </cell>
          <cell r="ID10" t="str">
            <v>A126260322T</v>
          </cell>
          <cell r="IE10" t="str">
            <v>A126253010X</v>
          </cell>
          <cell r="IF10" t="str">
            <v>A126267698T</v>
          </cell>
          <cell r="IG10" t="str">
            <v>A126260354K</v>
          </cell>
          <cell r="IH10" t="str">
            <v>A126252922W</v>
          </cell>
          <cell r="II10" t="str">
            <v>A126267610L</v>
          </cell>
          <cell r="IJ10" t="str">
            <v>A126260266K</v>
          </cell>
          <cell r="IK10" t="str">
            <v>A126252882R</v>
          </cell>
          <cell r="IL10" t="str">
            <v>A126267570F</v>
          </cell>
          <cell r="IM10" t="str">
            <v>A126260226T</v>
          </cell>
          <cell r="IN10" t="str">
            <v>A126252894X</v>
          </cell>
          <cell r="IO10" t="str">
            <v>A126267582R</v>
          </cell>
          <cell r="IP10" t="str">
            <v>A126260238A</v>
          </cell>
          <cell r="IQ10" t="str">
            <v>A126252954R</v>
          </cell>
        </row>
        <row r="11">
          <cell r="B11">
            <v>11661.694</v>
          </cell>
          <cell r="C11">
            <v>6292.223</v>
          </cell>
          <cell r="D11">
            <v>5369.4709999999995</v>
          </cell>
          <cell r="E11">
            <v>2147.44</v>
          </cell>
          <cell r="F11">
            <v>1140.307</v>
          </cell>
          <cell r="G11">
            <v>1007.133</v>
          </cell>
          <cell r="H11">
            <v>606.35500000000002</v>
          </cell>
          <cell r="I11">
            <v>330.096</v>
          </cell>
          <cell r="J11">
            <v>276.25799999999998</v>
          </cell>
          <cell r="K11">
            <v>645.846</v>
          </cell>
          <cell r="L11">
            <v>339.55700000000002</v>
          </cell>
          <cell r="M11">
            <v>306.28899999999999</v>
          </cell>
          <cell r="N11">
            <v>895.23900000000003</v>
          </cell>
          <cell r="O11">
            <v>470.65300000000002</v>
          </cell>
          <cell r="P11">
            <v>424.58600000000001</v>
          </cell>
          <cell r="Q11">
            <v>9514.2540000000008</v>
          </cell>
          <cell r="R11">
            <v>5151.9160000000002</v>
          </cell>
          <cell r="S11">
            <v>4362.3370000000004</v>
          </cell>
          <cell r="T11">
            <v>4151.9160000000002</v>
          </cell>
          <cell r="U11">
            <v>2173.319</v>
          </cell>
          <cell r="V11">
            <v>1978.597</v>
          </cell>
          <cell r="W11">
            <v>1140.646</v>
          </cell>
          <cell r="X11">
            <v>594.31200000000001</v>
          </cell>
          <cell r="Y11">
            <v>546.33500000000004</v>
          </cell>
          <cell r="Z11">
            <v>1205.394</v>
          </cell>
          <cell r="AA11">
            <v>613.72400000000005</v>
          </cell>
          <cell r="AB11">
            <v>591.66999999999996</v>
          </cell>
          <cell r="AC11">
            <v>1805.876</v>
          </cell>
          <cell r="AD11">
            <v>965.28300000000002</v>
          </cell>
          <cell r="AE11">
            <v>840.59299999999996</v>
          </cell>
          <cell r="AF11">
            <v>5362.3379999999997</v>
          </cell>
          <cell r="AG11">
            <v>2978.5970000000002</v>
          </cell>
          <cell r="AH11">
            <v>2383.7399999999998</v>
          </cell>
          <cell r="AI11">
            <v>2331.2020000000002</v>
          </cell>
          <cell r="AJ11">
            <v>1222.2650000000001</v>
          </cell>
          <cell r="AK11">
            <v>1108.9380000000001</v>
          </cell>
          <cell r="AL11">
            <v>3031.1350000000002</v>
          </cell>
          <cell r="AM11">
            <v>1756.3330000000001</v>
          </cell>
          <cell r="AN11">
            <v>1274.8030000000001</v>
          </cell>
          <cell r="AO11">
            <v>1791.3409999999999</v>
          </cell>
          <cell r="AP11">
            <v>991.36099999999999</v>
          </cell>
          <cell r="AQ11">
            <v>799.98</v>
          </cell>
          <cell r="AR11">
            <v>1239.7950000000001</v>
          </cell>
          <cell r="AS11">
            <v>764.97199999999998</v>
          </cell>
          <cell r="AT11">
            <v>474.82299999999998</v>
          </cell>
          <cell r="AU11">
            <v>925.375</v>
          </cell>
          <cell r="AV11">
            <v>528.86</v>
          </cell>
          <cell r="AW11">
            <v>396.51499999999999</v>
          </cell>
          <cell r="AX11">
            <v>10736.319</v>
          </cell>
          <cell r="AY11">
            <v>5763.3630000000003</v>
          </cell>
          <cell r="AZ11">
            <v>4972.9560000000001</v>
          </cell>
          <cell r="BA11">
            <v>18840.314999999999</v>
          </cell>
          <cell r="BB11">
            <v>9318.1939999999995</v>
          </cell>
          <cell r="BC11">
            <v>9522.1209999999992</v>
          </cell>
          <cell r="BD11">
            <v>2984.3939999999998</v>
          </cell>
          <cell r="BE11">
            <v>1515.2280000000001</v>
          </cell>
          <cell r="BF11">
            <v>1469.1659999999999</v>
          </cell>
          <cell r="BG11">
            <v>2074.8710000000001</v>
          </cell>
          <cell r="BH11">
            <v>1081.876</v>
          </cell>
          <cell r="BI11">
            <v>992.995</v>
          </cell>
          <cell r="BJ11">
            <v>1409.846</v>
          </cell>
          <cell r="BK11">
            <v>781.77700000000004</v>
          </cell>
          <cell r="BL11">
            <v>628.06899999999996</v>
          </cell>
          <cell r="BM11">
            <v>665.024</v>
          </cell>
          <cell r="BN11">
            <v>300.09899999999999</v>
          </cell>
          <cell r="BO11">
            <v>364.92599999999999</v>
          </cell>
          <cell r="BP11">
            <v>291.55099999999999</v>
          </cell>
          <cell r="BQ11">
            <v>120.93899999999999</v>
          </cell>
          <cell r="BR11">
            <v>170.61099999999999</v>
          </cell>
          <cell r="BS11">
            <v>328.05099999999999</v>
          </cell>
          <cell r="BT11">
            <v>195.08699999999999</v>
          </cell>
          <cell r="BU11">
            <v>132.964</v>
          </cell>
          <cell r="BV11">
            <v>581.47299999999996</v>
          </cell>
          <cell r="BW11">
            <v>238.26499999999999</v>
          </cell>
          <cell r="BX11">
            <v>343.20699999999999</v>
          </cell>
          <cell r="BY11">
            <v>1124.857</v>
          </cell>
          <cell r="BZ11">
            <v>546.649</v>
          </cell>
          <cell r="CA11">
            <v>578.20899999999995</v>
          </cell>
          <cell r="CB11">
            <v>647.6</v>
          </cell>
          <cell r="CC11">
            <v>351.43299999999999</v>
          </cell>
          <cell r="CD11">
            <v>296.16699999999997</v>
          </cell>
          <cell r="CE11">
            <v>63.999000000000002</v>
          </cell>
          <cell r="CF11">
            <v>20.765000000000001</v>
          </cell>
          <cell r="CG11">
            <v>43.234000000000002</v>
          </cell>
          <cell r="CH11">
            <v>477.25700000000001</v>
          </cell>
          <cell r="CI11">
            <v>195.21600000000001</v>
          </cell>
          <cell r="CJ11">
            <v>282.041</v>
          </cell>
          <cell r="CK11">
            <v>710.04100000000005</v>
          </cell>
          <cell r="CL11">
            <v>415.56299999999999</v>
          </cell>
          <cell r="CM11">
            <v>294.47800000000001</v>
          </cell>
          <cell r="CN11">
            <v>334.202</v>
          </cell>
          <cell r="CO11">
            <v>215.34</v>
          </cell>
          <cell r="CP11">
            <v>118.861</v>
          </cell>
          <cell r="CQ11">
            <v>277.774</v>
          </cell>
          <cell r="CR11">
            <v>177.42699999999999</v>
          </cell>
          <cell r="CS11">
            <v>100.348</v>
          </cell>
          <cell r="CT11">
            <v>52.356999999999999</v>
          </cell>
          <cell r="CU11">
            <v>24.532</v>
          </cell>
          <cell r="CV11">
            <v>27.826000000000001</v>
          </cell>
          <cell r="CW11">
            <v>432.26600000000002</v>
          </cell>
          <cell r="CX11">
            <v>238.136</v>
          </cell>
          <cell r="CY11">
            <v>194.13</v>
          </cell>
          <cell r="CZ11">
            <v>11240.790999999999</v>
          </cell>
          <cell r="DA11">
            <v>6024.3270000000002</v>
          </cell>
          <cell r="DB11">
            <v>5216.4639999999999</v>
          </cell>
          <cell r="DC11">
            <v>2124.9499999999998</v>
          </cell>
          <cell r="DD11">
            <v>1126.8009999999999</v>
          </cell>
          <cell r="DE11">
            <v>998.14800000000002</v>
          </cell>
          <cell r="DF11">
            <v>599.63199999999995</v>
          </cell>
          <cell r="DG11">
            <v>326.06</v>
          </cell>
          <cell r="DH11">
            <v>273.572</v>
          </cell>
          <cell r="DI11">
            <v>640.68100000000004</v>
          </cell>
          <cell r="DJ11">
            <v>335.63200000000001</v>
          </cell>
          <cell r="DK11">
            <v>305.05</v>
          </cell>
          <cell r="DL11">
            <v>884.63699999999994</v>
          </cell>
          <cell r="DM11">
            <v>465.11</v>
          </cell>
          <cell r="DN11">
            <v>419.52600000000001</v>
          </cell>
          <cell r="DO11">
            <v>9115.8410000000003</v>
          </cell>
          <cell r="DP11">
            <v>4897.5259999999998</v>
          </cell>
          <cell r="DQ11">
            <v>4218.3149999999996</v>
          </cell>
          <cell r="DR11">
            <v>4093.2719999999999</v>
          </cell>
          <cell r="DS11">
            <v>2139.2510000000002</v>
          </cell>
          <cell r="DT11">
            <v>1954.021</v>
          </cell>
          <cell r="DU11">
            <v>1125.7760000000001</v>
          </cell>
          <cell r="DV11">
            <v>585.78700000000003</v>
          </cell>
          <cell r="DW11">
            <v>539.99</v>
          </cell>
          <cell r="DX11">
            <v>1195.0450000000001</v>
          </cell>
          <cell r="DY11">
            <v>607.07899999999995</v>
          </cell>
          <cell r="DZ11">
            <v>587.96600000000001</v>
          </cell>
          <cell r="EA11">
            <v>1772.45</v>
          </cell>
          <cell r="EB11">
            <v>946.38599999999997</v>
          </cell>
          <cell r="EC11">
            <v>826.06399999999996</v>
          </cell>
          <cell r="ED11">
            <v>5022.5690000000004</v>
          </cell>
          <cell r="EE11">
            <v>2758.2739999999999</v>
          </cell>
          <cell r="EF11">
            <v>2264.2950000000001</v>
          </cell>
          <cell r="EG11">
            <v>2264.15</v>
          </cell>
          <cell r="EH11">
            <v>1180.5219999999999</v>
          </cell>
          <cell r="EI11">
            <v>1083.6289999999999</v>
          </cell>
          <cell r="EJ11">
            <v>2758.4180000000001</v>
          </cell>
          <cell r="EK11">
            <v>1577.7529999999999</v>
          </cell>
          <cell r="EL11">
            <v>1180.6659999999999</v>
          </cell>
          <cell r="EM11">
            <v>1709.999</v>
          </cell>
          <cell r="EN11">
            <v>941.202</v>
          </cell>
          <cell r="EO11">
            <v>768.79600000000005</v>
          </cell>
          <cell r="EP11">
            <v>1048.42</v>
          </cell>
          <cell r="EQ11">
            <v>636.54999999999995</v>
          </cell>
          <cell r="ER11">
            <v>411.87</v>
          </cell>
          <cell r="ES11">
            <v>918.35799999999995</v>
          </cell>
          <cell r="ET11">
            <v>526.322</v>
          </cell>
          <cell r="EU11">
            <v>392.036</v>
          </cell>
          <cell r="EV11">
            <v>10322.433000000001</v>
          </cell>
          <cell r="EW11">
            <v>5498.0050000000001</v>
          </cell>
          <cell r="EX11">
            <v>4824.4269999999997</v>
          </cell>
          <cell r="EY11">
            <v>15533.134</v>
          </cell>
          <cell r="EZ11">
            <v>7726.7820000000002</v>
          </cell>
          <cell r="FA11">
            <v>7806.3509999999997</v>
          </cell>
          <cell r="FB11">
            <v>2848.5520000000001</v>
          </cell>
          <cell r="FC11">
            <v>1434.7650000000001</v>
          </cell>
          <cell r="FD11">
            <v>1413.787</v>
          </cell>
          <cell r="FE11">
            <v>2021.117</v>
          </cell>
          <cell r="FF11">
            <v>1050.096</v>
          </cell>
          <cell r="FG11">
            <v>971.02099999999996</v>
          </cell>
          <cell r="FH11">
            <v>1383.5930000000001</v>
          </cell>
          <cell r="FI11">
            <v>766.78499999999997</v>
          </cell>
          <cell r="FJ11">
            <v>616.80799999999999</v>
          </cell>
          <cell r="FK11">
            <v>637.52300000000002</v>
          </cell>
          <cell r="FL11">
            <v>283.31099999999998</v>
          </cell>
          <cell r="FM11">
            <v>354.21199999999999</v>
          </cell>
          <cell r="FN11">
            <v>287.93099999999998</v>
          </cell>
          <cell r="FO11">
            <v>118.23399999999999</v>
          </cell>
          <cell r="FP11">
            <v>169.697</v>
          </cell>
          <cell r="FQ11">
            <v>323.65600000000001</v>
          </cell>
          <cell r="FR11">
            <v>192.58199999999999</v>
          </cell>
          <cell r="FS11">
            <v>131.07400000000001</v>
          </cell>
          <cell r="FT11">
            <v>503.779</v>
          </cell>
          <cell r="FU11">
            <v>192.08699999999999</v>
          </cell>
          <cell r="FV11">
            <v>311.69200000000001</v>
          </cell>
          <cell r="FW11">
            <v>1069.1199999999999</v>
          </cell>
          <cell r="FX11">
            <v>514.13800000000003</v>
          </cell>
          <cell r="FY11">
            <v>554.98199999999997</v>
          </cell>
          <cell r="FZ11">
            <v>644.14300000000003</v>
          </cell>
          <cell r="GA11">
            <v>349.86</v>
          </cell>
          <cell r="GB11">
            <v>294.28300000000002</v>
          </cell>
          <cell r="GC11">
            <v>63.999000000000002</v>
          </cell>
          <cell r="GD11">
            <v>20.765000000000001</v>
          </cell>
          <cell r="GE11">
            <v>43.234000000000002</v>
          </cell>
          <cell r="GF11">
            <v>424.97699999999998</v>
          </cell>
          <cell r="GG11">
            <v>164.27699999999999</v>
          </cell>
          <cell r="GH11">
            <v>260.69900000000001</v>
          </cell>
          <cell r="GI11">
            <v>676.67399999999998</v>
          </cell>
          <cell r="GJ11">
            <v>396.85399999999998</v>
          </cell>
          <cell r="GK11">
            <v>279.82</v>
          </cell>
          <cell r="GL11">
            <v>324.68299999999999</v>
          </cell>
          <cell r="GM11">
            <v>211.476</v>
          </cell>
          <cell r="GN11">
            <v>113.20699999999999</v>
          </cell>
          <cell r="GO11">
            <v>274.21499999999997</v>
          </cell>
          <cell r="GP11">
            <v>176.46199999999999</v>
          </cell>
          <cell r="GQ11">
            <v>97.753</v>
          </cell>
          <cell r="GR11">
            <v>51.506</v>
          </cell>
          <cell r="GS11">
            <v>24.532</v>
          </cell>
          <cell r="GT11">
            <v>26.975000000000001</v>
          </cell>
          <cell r="GU11">
            <v>402.459</v>
          </cell>
          <cell r="GV11">
            <v>220.392</v>
          </cell>
          <cell r="GW11">
            <v>182.06700000000001</v>
          </cell>
          <cell r="GX11">
            <v>1835.258</v>
          </cell>
          <cell r="GY11">
            <v>938.34199999999998</v>
          </cell>
          <cell r="GZ11">
            <v>896.91600000000005</v>
          </cell>
          <cell r="HA11">
            <v>712.85500000000002</v>
          </cell>
          <cell r="HB11">
            <v>363.238</v>
          </cell>
          <cell r="HC11">
            <v>349.61700000000002</v>
          </cell>
          <cell r="HD11">
            <v>226.51599999999999</v>
          </cell>
          <cell r="HE11">
            <v>119.39700000000001</v>
          </cell>
          <cell r="HF11">
            <v>107.119</v>
          </cell>
          <cell r="HG11">
            <v>225.126</v>
          </cell>
          <cell r="HH11">
            <v>114.84</v>
          </cell>
          <cell r="HI11">
            <v>110.286</v>
          </cell>
          <cell r="HJ11">
            <v>261.21300000000002</v>
          </cell>
          <cell r="HK11">
            <v>129.001</v>
          </cell>
          <cell r="HL11">
            <v>132.21199999999999</v>
          </cell>
          <cell r="HM11">
            <v>1122.403</v>
          </cell>
          <cell r="HN11">
            <v>575.10400000000004</v>
          </cell>
          <cell r="HO11">
            <v>547.29899999999998</v>
          </cell>
          <cell r="HP11">
            <v>983.10599999999999</v>
          </cell>
          <cell r="HQ11">
            <v>491.16800000000001</v>
          </cell>
          <cell r="HR11">
            <v>491.93799999999999</v>
          </cell>
          <cell r="HS11">
            <v>341.93700000000001</v>
          </cell>
          <cell r="HT11">
            <v>171.83199999999999</v>
          </cell>
          <cell r="HU11">
            <v>170.10499999999999</v>
          </cell>
          <cell r="HV11">
            <v>293.87900000000002</v>
          </cell>
          <cell r="HW11">
            <v>138.82599999999999</v>
          </cell>
          <cell r="HX11">
            <v>155.053</v>
          </cell>
          <cell r="HY11">
            <v>347.29</v>
          </cell>
          <cell r="HZ11">
            <v>180.51</v>
          </cell>
          <cell r="IA11">
            <v>166.78</v>
          </cell>
          <cell r="IB11">
            <v>139.297</v>
          </cell>
          <cell r="IC11">
            <v>83.936999999999998</v>
          </cell>
          <cell r="ID11">
            <v>55.36</v>
          </cell>
          <cell r="IE11">
            <v>138</v>
          </cell>
          <cell r="IF11">
            <v>82.82</v>
          </cell>
          <cell r="IG11">
            <v>55.18</v>
          </cell>
          <cell r="IH11">
            <v>1.2969999999999999</v>
          </cell>
          <cell r="II11">
            <v>1.117</v>
          </cell>
          <cell r="IJ11">
            <v>0.18</v>
          </cell>
          <cell r="IK11">
            <v>1.2969999999999999</v>
          </cell>
          <cell r="IL11">
            <v>1.117</v>
          </cell>
          <cell r="IM11">
            <v>0.18</v>
          </cell>
          <cell r="IN11">
            <v>0</v>
          </cell>
          <cell r="IO11">
            <v>0</v>
          </cell>
          <cell r="IP11">
            <v>0</v>
          </cell>
          <cell r="IQ11">
            <v>233.50299999999999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11909.587</v>
          </cell>
          <cell r="C23">
            <v>6373.7330000000002</v>
          </cell>
          <cell r="D23">
            <v>5535.8530000000001</v>
          </cell>
          <cell r="E23">
            <v>2183.2600000000002</v>
          </cell>
          <cell r="F23">
            <v>1163.7850000000001</v>
          </cell>
          <cell r="G23">
            <v>1019.475</v>
          </cell>
          <cell r="H23">
            <v>601.89300000000003</v>
          </cell>
          <cell r="I23">
            <v>331.69900000000001</v>
          </cell>
          <cell r="J23">
            <v>270.19400000000002</v>
          </cell>
          <cell r="K23">
            <v>619.36</v>
          </cell>
          <cell r="L23">
            <v>326.29000000000002</v>
          </cell>
          <cell r="M23">
            <v>293.07</v>
          </cell>
          <cell r="N23">
            <v>962.00699999999995</v>
          </cell>
          <cell r="O23">
            <v>505.79599999999999</v>
          </cell>
          <cell r="P23">
            <v>456.21100000000001</v>
          </cell>
          <cell r="Q23">
            <v>9726.3259999999991</v>
          </cell>
          <cell r="R23">
            <v>5209.9480000000003</v>
          </cell>
          <cell r="S23">
            <v>4516.3789999999999</v>
          </cell>
          <cell r="T23">
            <v>4140.7879999999996</v>
          </cell>
          <cell r="U23">
            <v>2176.105</v>
          </cell>
          <cell r="V23">
            <v>1964.683</v>
          </cell>
          <cell r="W23">
            <v>1232.3889999999999</v>
          </cell>
          <cell r="X23">
            <v>638.62900000000002</v>
          </cell>
          <cell r="Y23">
            <v>593.76</v>
          </cell>
          <cell r="Z23">
            <v>1186.5999999999999</v>
          </cell>
          <cell r="AA23">
            <v>611.37900000000002</v>
          </cell>
          <cell r="AB23">
            <v>575.221</v>
          </cell>
          <cell r="AC23">
            <v>1721.799</v>
          </cell>
          <cell r="AD23">
            <v>926.09699999999998</v>
          </cell>
          <cell r="AE23">
            <v>795.70100000000002</v>
          </cell>
          <cell r="AF23">
            <v>5585.5379999999996</v>
          </cell>
          <cell r="AG23">
            <v>3033.8429999999998</v>
          </cell>
          <cell r="AH23">
            <v>2551.6950000000002</v>
          </cell>
          <cell r="AI23">
            <v>2450.136</v>
          </cell>
          <cell r="AJ23">
            <v>1279.7349999999999</v>
          </cell>
          <cell r="AK23">
            <v>1170.4010000000001</v>
          </cell>
          <cell r="AL23">
            <v>3135.402</v>
          </cell>
          <cell r="AM23">
            <v>1754.1079999999999</v>
          </cell>
          <cell r="AN23">
            <v>1381.2940000000001</v>
          </cell>
          <cell r="AO23">
            <v>1878.752</v>
          </cell>
          <cell r="AP23">
            <v>993.01900000000001</v>
          </cell>
          <cell r="AQ23">
            <v>885.73299999999995</v>
          </cell>
          <cell r="AR23">
            <v>1256.6500000000001</v>
          </cell>
          <cell r="AS23">
            <v>761.08900000000006</v>
          </cell>
          <cell r="AT23">
            <v>495.56099999999998</v>
          </cell>
          <cell r="AU23">
            <v>951.20699999999999</v>
          </cell>
          <cell r="AV23">
            <v>529.96500000000003</v>
          </cell>
          <cell r="AW23">
            <v>421.24200000000002</v>
          </cell>
          <cell r="AX23">
            <v>10958.38</v>
          </cell>
          <cell r="AY23">
            <v>5843.768</v>
          </cell>
          <cell r="AZ23">
            <v>5114.6120000000001</v>
          </cell>
          <cell r="BA23">
            <v>19106.581999999999</v>
          </cell>
          <cell r="BB23">
            <v>9424.0660000000007</v>
          </cell>
          <cell r="BC23">
            <v>9682.5159999999996</v>
          </cell>
          <cell r="BD23">
            <v>2974.5120000000002</v>
          </cell>
          <cell r="BE23">
            <v>1498.0550000000001</v>
          </cell>
          <cell r="BF23">
            <v>1476.4570000000001</v>
          </cell>
          <cell r="BG23">
            <v>2064.5309999999999</v>
          </cell>
          <cell r="BH23">
            <v>1065.3389999999999</v>
          </cell>
          <cell r="BI23">
            <v>999.19200000000001</v>
          </cell>
          <cell r="BJ23">
            <v>1360.3710000000001</v>
          </cell>
          <cell r="BK23">
            <v>741.99300000000005</v>
          </cell>
          <cell r="BL23">
            <v>618.37800000000004</v>
          </cell>
          <cell r="BM23">
            <v>704.16</v>
          </cell>
          <cell r="BN23">
            <v>323.346</v>
          </cell>
          <cell r="BO23">
            <v>380.81400000000002</v>
          </cell>
          <cell r="BP23">
            <v>257.78800000000001</v>
          </cell>
          <cell r="BQ23">
            <v>110.248</v>
          </cell>
          <cell r="BR23">
            <v>147.54</v>
          </cell>
          <cell r="BS23">
            <v>300.85700000000003</v>
          </cell>
          <cell r="BT23">
            <v>165.12200000000001</v>
          </cell>
          <cell r="BU23">
            <v>135.73500000000001</v>
          </cell>
          <cell r="BV23">
            <v>609.125</v>
          </cell>
          <cell r="BW23">
            <v>267.59399999999999</v>
          </cell>
          <cell r="BX23">
            <v>341.53100000000001</v>
          </cell>
          <cell r="BY23">
            <v>1180.9179999999999</v>
          </cell>
          <cell r="BZ23">
            <v>548.322</v>
          </cell>
          <cell r="CA23">
            <v>632.596</v>
          </cell>
          <cell r="CB23">
            <v>694.14300000000003</v>
          </cell>
          <cell r="CC23">
            <v>366.64600000000002</v>
          </cell>
          <cell r="CD23">
            <v>327.49700000000001</v>
          </cell>
          <cell r="CE23">
            <v>79.234999999999999</v>
          </cell>
          <cell r="CF23">
            <v>30.37</v>
          </cell>
          <cell r="CG23">
            <v>48.865000000000002</v>
          </cell>
          <cell r="CH23">
            <v>486.77499999999998</v>
          </cell>
          <cell r="CI23">
            <v>181.67599999999999</v>
          </cell>
          <cell r="CJ23">
            <v>305.09899999999999</v>
          </cell>
          <cell r="CK23">
            <v>680.08</v>
          </cell>
          <cell r="CL23">
            <v>414.36</v>
          </cell>
          <cell r="CM23">
            <v>265.72000000000003</v>
          </cell>
          <cell r="CN23">
            <v>320.38400000000001</v>
          </cell>
          <cell r="CO23">
            <v>197.524</v>
          </cell>
          <cell r="CP23">
            <v>122.861</v>
          </cell>
          <cell r="CQ23">
            <v>257.06400000000002</v>
          </cell>
          <cell r="CR23">
            <v>163.31899999999999</v>
          </cell>
          <cell r="CS23">
            <v>93.745000000000005</v>
          </cell>
          <cell r="CT23">
            <v>34.000999999999998</v>
          </cell>
          <cell r="CU23">
            <v>20.126000000000001</v>
          </cell>
          <cell r="CV23">
            <v>13.875</v>
          </cell>
          <cell r="CW23">
            <v>423.01600000000002</v>
          </cell>
          <cell r="CX23">
            <v>251.041</v>
          </cell>
          <cell r="CY23">
            <v>171.97499999999999</v>
          </cell>
          <cell r="CZ23">
            <v>11463.615</v>
          </cell>
          <cell r="DA23">
            <v>6099.3580000000002</v>
          </cell>
          <cell r="DB23">
            <v>5364.2569999999996</v>
          </cell>
          <cell r="DC23">
            <v>2163.8560000000002</v>
          </cell>
          <cell r="DD23">
            <v>1150.662</v>
          </cell>
          <cell r="DE23">
            <v>1013.194</v>
          </cell>
          <cell r="DF23">
            <v>596.91999999999996</v>
          </cell>
          <cell r="DG23">
            <v>329.04199999999997</v>
          </cell>
          <cell r="DH23">
            <v>267.87799999999999</v>
          </cell>
          <cell r="DI23">
            <v>616.53399999999999</v>
          </cell>
          <cell r="DJ23">
            <v>323.76100000000002</v>
          </cell>
          <cell r="DK23">
            <v>292.77300000000002</v>
          </cell>
          <cell r="DL23">
            <v>950.40300000000002</v>
          </cell>
          <cell r="DM23">
            <v>497.85899999999998</v>
          </cell>
          <cell r="DN23">
            <v>452.54399999999998</v>
          </cell>
          <cell r="DO23">
            <v>9299.759</v>
          </cell>
          <cell r="DP23">
            <v>4948.6949999999997</v>
          </cell>
          <cell r="DQ23">
            <v>4351.0630000000001</v>
          </cell>
          <cell r="DR23">
            <v>4093.5239999999999</v>
          </cell>
          <cell r="DS23">
            <v>2145.2089999999998</v>
          </cell>
          <cell r="DT23">
            <v>1948.3150000000001</v>
          </cell>
          <cell r="DU23">
            <v>1223.1210000000001</v>
          </cell>
          <cell r="DV23">
            <v>632.43299999999999</v>
          </cell>
          <cell r="DW23">
            <v>590.68799999999999</v>
          </cell>
          <cell r="DX23">
            <v>1171.575</v>
          </cell>
          <cell r="DY23">
            <v>602.81100000000004</v>
          </cell>
          <cell r="DZ23">
            <v>568.76300000000003</v>
          </cell>
          <cell r="EA23">
            <v>1698.829</v>
          </cell>
          <cell r="EB23">
            <v>909.96500000000003</v>
          </cell>
          <cell r="EC23">
            <v>788.86400000000003</v>
          </cell>
          <cell r="ED23">
            <v>5206.2349999999997</v>
          </cell>
          <cell r="EE23">
            <v>2803.4870000000001</v>
          </cell>
          <cell r="EF23">
            <v>2402.748</v>
          </cell>
          <cell r="EG23">
            <v>2383.5630000000001</v>
          </cell>
          <cell r="EH23">
            <v>1235.5940000000001</v>
          </cell>
          <cell r="EI23">
            <v>1147.9690000000001</v>
          </cell>
          <cell r="EJ23">
            <v>2822.6709999999998</v>
          </cell>
          <cell r="EK23">
            <v>1567.893</v>
          </cell>
          <cell r="EL23">
            <v>1254.779</v>
          </cell>
          <cell r="EM23">
            <v>1765.9659999999999</v>
          </cell>
          <cell r="EN23">
            <v>929.28300000000002</v>
          </cell>
          <cell r="EO23">
            <v>836.68299999999999</v>
          </cell>
          <cell r="EP23">
            <v>1056.7049999999999</v>
          </cell>
          <cell r="EQ23">
            <v>638.61</v>
          </cell>
          <cell r="ER23">
            <v>418.096</v>
          </cell>
          <cell r="ES23">
            <v>944.50400000000002</v>
          </cell>
          <cell r="ET23">
            <v>525.43200000000002</v>
          </cell>
          <cell r="EU23">
            <v>419.07299999999998</v>
          </cell>
          <cell r="EV23">
            <v>10519.111000000001</v>
          </cell>
          <cell r="EW23">
            <v>5573.9260000000004</v>
          </cell>
          <cell r="EX23">
            <v>4945.1850000000004</v>
          </cell>
          <cell r="EY23">
            <v>15691.198</v>
          </cell>
          <cell r="EZ23">
            <v>7788.2169999999996</v>
          </cell>
          <cell r="FA23">
            <v>7902.9809999999998</v>
          </cell>
          <cell r="FB23">
            <v>2830.7930000000001</v>
          </cell>
          <cell r="FC23">
            <v>1406.9</v>
          </cell>
          <cell r="FD23">
            <v>1423.893</v>
          </cell>
          <cell r="FE23">
            <v>2019.1990000000001</v>
          </cell>
          <cell r="FF23">
            <v>1033.0360000000001</v>
          </cell>
          <cell r="FG23">
            <v>986.16300000000001</v>
          </cell>
          <cell r="FH23">
            <v>1335.8150000000001</v>
          </cell>
          <cell r="FI23">
            <v>723.94500000000005</v>
          </cell>
          <cell r="FJ23">
            <v>611.87</v>
          </cell>
          <cell r="FK23">
            <v>683.38300000000004</v>
          </cell>
          <cell r="FL23">
            <v>309.09100000000001</v>
          </cell>
          <cell r="FM23">
            <v>374.29199999999997</v>
          </cell>
          <cell r="FN23">
            <v>253.262</v>
          </cell>
          <cell r="FO23">
            <v>107.411</v>
          </cell>
          <cell r="FP23">
            <v>145.852</v>
          </cell>
          <cell r="FQ23">
            <v>296.86900000000003</v>
          </cell>
          <cell r="FR23">
            <v>162.923</v>
          </cell>
          <cell r="FS23">
            <v>133.946</v>
          </cell>
          <cell r="FT23">
            <v>514.72500000000002</v>
          </cell>
          <cell r="FU23">
            <v>210.94</v>
          </cell>
          <cell r="FV23">
            <v>303.78500000000003</v>
          </cell>
          <cell r="FW23">
            <v>1117.7909999999999</v>
          </cell>
          <cell r="FX23">
            <v>512.71699999999998</v>
          </cell>
          <cell r="FY23">
            <v>605.07399999999996</v>
          </cell>
          <cell r="FZ23">
            <v>691.14800000000002</v>
          </cell>
          <cell r="GA23">
            <v>364.49</v>
          </cell>
          <cell r="GB23">
            <v>326.65699999999998</v>
          </cell>
          <cell r="GC23">
            <v>78.730999999999995</v>
          </cell>
          <cell r="GD23">
            <v>30.37</v>
          </cell>
          <cell r="GE23">
            <v>48.360999999999997</v>
          </cell>
          <cell r="GF23">
            <v>426.64299999999997</v>
          </cell>
          <cell r="GG23">
            <v>148.226</v>
          </cell>
          <cell r="GH23">
            <v>278.416</v>
          </cell>
          <cell r="GI23">
            <v>638.11699999999996</v>
          </cell>
          <cell r="GJ23">
            <v>386.57799999999997</v>
          </cell>
          <cell r="GK23">
            <v>251.53800000000001</v>
          </cell>
          <cell r="GL23">
            <v>307.24799999999999</v>
          </cell>
          <cell r="GM23">
            <v>190.80099999999999</v>
          </cell>
          <cell r="GN23">
            <v>116.447</v>
          </cell>
          <cell r="GO23">
            <v>253.357</v>
          </cell>
          <cell r="GP23">
            <v>160.941</v>
          </cell>
          <cell r="GQ23">
            <v>92.415000000000006</v>
          </cell>
          <cell r="GR23">
            <v>34.000999999999998</v>
          </cell>
          <cell r="GS23">
            <v>20.126000000000001</v>
          </cell>
          <cell r="GT23">
            <v>13.875</v>
          </cell>
          <cell r="GU23">
            <v>384.76</v>
          </cell>
          <cell r="GV23">
            <v>225.637</v>
          </cell>
          <cell r="GW23">
            <v>159.12299999999999</v>
          </cell>
          <cell r="GX23">
            <v>1878.588</v>
          </cell>
          <cell r="GY23">
            <v>945.51499999999999</v>
          </cell>
          <cell r="GZ23">
            <v>933.07299999999998</v>
          </cell>
          <cell r="HA23">
            <v>725.97699999999998</v>
          </cell>
          <cell r="HB23">
            <v>370.81700000000001</v>
          </cell>
          <cell r="HC23">
            <v>355.16</v>
          </cell>
          <cell r="HD23">
            <v>234.202</v>
          </cell>
          <cell r="HE23">
            <v>126.26900000000001</v>
          </cell>
          <cell r="HF23">
            <v>107.934</v>
          </cell>
          <cell r="HG23">
            <v>206.755</v>
          </cell>
          <cell r="HH23">
            <v>101.598</v>
          </cell>
          <cell r="HI23">
            <v>105.157</v>
          </cell>
          <cell r="HJ23">
            <v>285.02</v>
          </cell>
          <cell r="HK23">
            <v>142.95099999999999</v>
          </cell>
          <cell r="HL23">
            <v>142.06899999999999</v>
          </cell>
          <cell r="HM23">
            <v>1152.6110000000001</v>
          </cell>
          <cell r="HN23">
            <v>574.69799999999998</v>
          </cell>
          <cell r="HO23">
            <v>577.91300000000001</v>
          </cell>
          <cell r="HP23">
            <v>999.75</v>
          </cell>
          <cell r="HQ23">
            <v>496.87</v>
          </cell>
          <cell r="HR23">
            <v>502.88099999999997</v>
          </cell>
          <cell r="HS23">
            <v>363.733</v>
          </cell>
          <cell r="HT23">
            <v>168.107</v>
          </cell>
          <cell r="HU23">
            <v>195.626</v>
          </cell>
          <cell r="HV23">
            <v>314.09500000000003</v>
          </cell>
          <cell r="HW23">
            <v>162.24700000000001</v>
          </cell>
          <cell r="HX23">
            <v>151.84800000000001</v>
          </cell>
          <cell r="HY23">
            <v>321.92200000000003</v>
          </cell>
          <cell r="HZ23">
            <v>166.51599999999999</v>
          </cell>
          <cell r="IA23">
            <v>155.40600000000001</v>
          </cell>
          <cell r="IB23">
            <v>152.86099999999999</v>
          </cell>
          <cell r="IC23">
            <v>77.828000000000003</v>
          </cell>
          <cell r="ID23">
            <v>75.033000000000001</v>
          </cell>
          <cell r="IE23">
            <v>152.03200000000001</v>
          </cell>
          <cell r="IF23">
            <v>76.998999999999995</v>
          </cell>
          <cell r="IG23">
            <v>75.033000000000001</v>
          </cell>
          <cell r="IH23">
            <v>0.82899999999999996</v>
          </cell>
          <cell r="II23">
            <v>0.82899999999999996</v>
          </cell>
          <cell r="IJ23">
            <v>0</v>
          </cell>
          <cell r="IK23">
            <v>0.82899999999999996</v>
          </cell>
          <cell r="IL23">
            <v>0.82899999999999996</v>
          </cell>
          <cell r="IM23">
            <v>0</v>
          </cell>
          <cell r="IN23">
            <v>0</v>
          </cell>
          <cell r="IO23">
            <v>0</v>
          </cell>
          <cell r="IP23">
            <v>0</v>
          </cell>
          <cell r="IQ23">
            <v>244.31899999999999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12037.361000000001</v>
          </cell>
          <cell r="C35">
            <v>6436.5039999999999</v>
          </cell>
          <cell r="D35">
            <v>5600.8580000000002</v>
          </cell>
          <cell r="E35">
            <v>2195.25</v>
          </cell>
          <cell r="F35">
            <v>1175.02</v>
          </cell>
          <cell r="G35">
            <v>1020.23</v>
          </cell>
          <cell r="H35">
            <v>591.851</v>
          </cell>
          <cell r="I35">
            <v>329.19900000000001</v>
          </cell>
          <cell r="J35">
            <v>262.65199999999999</v>
          </cell>
          <cell r="K35">
            <v>662.69799999999998</v>
          </cell>
          <cell r="L35">
            <v>345.36700000000002</v>
          </cell>
          <cell r="M35">
            <v>317.33199999999999</v>
          </cell>
          <cell r="N35">
            <v>940.7</v>
          </cell>
          <cell r="O35">
            <v>500.45400000000001</v>
          </cell>
          <cell r="P35">
            <v>440.24599999999998</v>
          </cell>
          <cell r="Q35">
            <v>9842.1119999999992</v>
          </cell>
          <cell r="R35">
            <v>5261.4840000000004</v>
          </cell>
          <cell r="S35">
            <v>4580.6279999999997</v>
          </cell>
          <cell r="T35">
            <v>4275.1790000000001</v>
          </cell>
          <cell r="U35">
            <v>2223.2449999999999</v>
          </cell>
          <cell r="V35">
            <v>2051.9340000000002</v>
          </cell>
          <cell r="W35">
            <v>1309.114</v>
          </cell>
          <cell r="X35">
            <v>666.04899999999998</v>
          </cell>
          <cell r="Y35">
            <v>643.06500000000005</v>
          </cell>
          <cell r="Z35">
            <v>1244.152</v>
          </cell>
          <cell r="AA35">
            <v>655.072</v>
          </cell>
          <cell r="AB35">
            <v>589.07899999999995</v>
          </cell>
          <cell r="AC35">
            <v>1721.914</v>
          </cell>
          <cell r="AD35">
            <v>902.12400000000002</v>
          </cell>
          <cell r="AE35">
            <v>819.79</v>
          </cell>
          <cell r="AF35">
            <v>5566.9319999999998</v>
          </cell>
          <cell r="AG35">
            <v>3038.2379999999998</v>
          </cell>
          <cell r="AH35">
            <v>2528.694</v>
          </cell>
          <cell r="AI35">
            <v>2317.4940000000001</v>
          </cell>
          <cell r="AJ35">
            <v>1229.2750000000001</v>
          </cell>
          <cell r="AK35">
            <v>1088.2190000000001</v>
          </cell>
          <cell r="AL35">
            <v>3249.4380000000001</v>
          </cell>
          <cell r="AM35">
            <v>1808.963</v>
          </cell>
          <cell r="AN35">
            <v>1440.4749999999999</v>
          </cell>
          <cell r="AO35">
            <v>1997.761</v>
          </cell>
          <cell r="AP35">
            <v>1054.606</v>
          </cell>
          <cell r="AQ35">
            <v>943.154</v>
          </cell>
          <cell r="AR35">
            <v>1251.6780000000001</v>
          </cell>
          <cell r="AS35">
            <v>754.35699999999997</v>
          </cell>
          <cell r="AT35">
            <v>497.32100000000003</v>
          </cell>
          <cell r="AU35">
            <v>926.86199999999997</v>
          </cell>
          <cell r="AV35">
            <v>533.03700000000003</v>
          </cell>
          <cell r="AW35">
            <v>393.82499999999999</v>
          </cell>
          <cell r="AX35">
            <v>11110.5</v>
          </cell>
          <cell r="AY35">
            <v>5903.4669999999996</v>
          </cell>
          <cell r="AZ35">
            <v>5207.0330000000004</v>
          </cell>
          <cell r="BA35">
            <v>19507.530999999999</v>
          </cell>
          <cell r="BB35">
            <v>9599.4629999999997</v>
          </cell>
          <cell r="BC35">
            <v>9908.0669999999991</v>
          </cell>
          <cell r="BD35">
            <v>2937.2570000000001</v>
          </cell>
          <cell r="BE35">
            <v>1453.8579999999999</v>
          </cell>
          <cell r="BF35">
            <v>1483.3989999999999</v>
          </cell>
          <cell r="BG35">
            <v>1943.4</v>
          </cell>
          <cell r="BH35">
            <v>1004.3630000000001</v>
          </cell>
          <cell r="BI35">
            <v>939.03700000000003</v>
          </cell>
          <cell r="BJ35">
            <v>1295.1590000000001</v>
          </cell>
          <cell r="BK35">
            <v>720.99900000000002</v>
          </cell>
          <cell r="BL35">
            <v>574.16</v>
          </cell>
          <cell r="BM35">
            <v>648.24099999999999</v>
          </cell>
          <cell r="BN35">
            <v>283.36399999999998</v>
          </cell>
          <cell r="BO35">
            <v>364.87700000000001</v>
          </cell>
          <cell r="BP35">
            <v>273.06900000000002</v>
          </cell>
          <cell r="BQ35">
            <v>114.741</v>
          </cell>
          <cell r="BR35">
            <v>158.328</v>
          </cell>
          <cell r="BS35">
            <v>332.30399999999997</v>
          </cell>
          <cell r="BT35">
            <v>180.559</v>
          </cell>
          <cell r="BU35">
            <v>151.745</v>
          </cell>
          <cell r="BV35">
            <v>661.553</v>
          </cell>
          <cell r="BW35">
            <v>268.935</v>
          </cell>
          <cell r="BX35">
            <v>392.61799999999999</v>
          </cell>
          <cell r="BY35">
            <v>1199.319</v>
          </cell>
          <cell r="BZ35">
            <v>578.03099999999995</v>
          </cell>
          <cell r="CA35">
            <v>621.28700000000003</v>
          </cell>
          <cell r="CB35">
            <v>668.18899999999996</v>
          </cell>
          <cell r="CC35">
            <v>375.07499999999999</v>
          </cell>
          <cell r="CD35">
            <v>293.11399999999998</v>
          </cell>
          <cell r="CE35">
            <v>76.450999999999993</v>
          </cell>
          <cell r="CF35">
            <v>36.555999999999997</v>
          </cell>
          <cell r="CG35">
            <v>39.895000000000003</v>
          </cell>
          <cell r="CH35">
            <v>531.12900000000002</v>
          </cell>
          <cell r="CI35">
            <v>202.95599999999999</v>
          </cell>
          <cell r="CJ35">
            <v>328.173</v>
          </cell>
          <cell r="CK35">
            <v>721.4</v>
          </cell>
          <cell r="CL35">
            <v>404.5</v>
          </cell>
          <cell r="CM35">
            <v>316.89999999999998</v>
          </cell>
          <cell r="CN35">
            <v>306.91300000000001</v>
          </cell>
          <cell r="CO35">
            <v>182.79499999999999</v>
          </cell>
          <cell r="CP35">
            <v>124.11799999999999</v>
          </cell>
          <cell r="CQ35">
            <v>258.673</v>
          </cell>
          <cell r="CR35">
            <v>157.96199999999999</v>
          </cell>
          <cell r="CS35">
            <v>100.711</v>
          </cell>
          <cell r="CT35">
            <v>43.482999999999997</v>
          </cell>
          <cell r="CU35">
            <v>19.908999999999999</v>
          </cell>
          <cell r="CV35">
            <v>23.574000000000002</v>
          </cell>
          <cell r="CW35">
            <v>462.72699999999998</v>
          </cell>
          <cell r="CX35">
            <v>246.53800000000001</v>
          </cell>
          <cell r="CY35">
            <v>216.18899999999999</v>
          </cell>
          <cell r="CZ35">
            <v>11575.441000000001</v>
          </cell>
          <cell r="DA35">
            <v>6158.9279999999999</v>
          </cell>
          <cell r="DB35">
            <v>5416.5119999999997</v>
          </cell>
          <cell r="DC35">
            <v>2171.0549999999998</v>
          </cell>
          <cell r="DD35">
            <v>1159.175</v>
          </cell>
          <cell r="DE35">
            <v>1011.88</v>
          </cell>
          <cell r="DF35">
            <v>585.13599999999997</v>
          </cell>
          <cell r="DG35">
            <v>324.98599999999999</v>
          </cell>
          <cell r="DH35">
            <v>260.14999999999998</v>
          </cell>
          <cell r="DI35">
            <v>658.51199999999994</v>
          </cell>
          <cell r="DJ35">
            <v>342.08300000000003</v>
          </cell>
          <cell r="DK35">
            <v>316.428</v>
          </cell>
          <cell r="DL35">
            <v>927.40700000000004</v>
          </cell>
          <cell r="DM35">
            <v>492.10599999999999</v>
          </cell>
          <cell r="DN35">
            <v>435.30099999999999</v>
          </cell>
          <cell r="DO35">
            <v>9404.3860000000004</v>
          </cell>
          <cell r="DP35">
            <v>4999.7529999999997</v>
          </cell>
          <cell r="DQ35">
            <v>4404.6319999999996</v>
          </cell>
          <cell r="DR35">
            <v>4216.9629999999997</v>
          </cell>
          <cell r="DS35">
            <v>2187.9850000000001</v>
          </cell>
          <cell r="DT35">
            <v>2028.9780000000001</v>
          </cell>
          <cell r="DU35">
            <v>1297.472</v>
          </cell>
          <cell r="DV35">
            <v>658.09500000000003</v>
          </cell>
          <cell r="DW35">
            <v>639.37699999999995</v>
          </cell>
          <cell r="DX35">
            <v>1229.47</v>
          </cell>
          <cell r="DY35">
            <v>647.96199999999999</v>
          </cell>
          <cell r="DZ35">
            <v>581.50800000000004</v>
          </cell>
          <cell r="EA35">
            <v>1690.02</v>
          </cell>
          <cell r="EB35">
            <v>881.92700000000002</v>
          </cell>
          <cell r="EC35">
            <v>808.09299999999996</v>
          </cell>
          <cell r="ED35">
            <v>5187.4229999999998</v>
          </cell>
          <cell r="EE35">
            <v>2811.7689999999998</v>
          </cell>
          <cell r="EF35">
            <v>2375.654</v>
          </cell>
          <cell r="EG35">
            <v>2246.3049999999998</v>
          </cell>
          <cell r="EH35">
            <v>1191.7929999999999</v>
          </cell>
          <cell r="EI35">
            <v>1054.511</v>
          </cell>
          <cell r="EJ35">
            <v>2941.1179999999999</v>
          </cell>
          <cell r="EK35">
            <v>1619.9760000000001</v>
          </cell>
          <cell r="EL35">
            <v>1321.143</v>
          </cell>
          <cell r="EM35">
            <v>1902.0830000000001</v>
          </cell>
          <cell r="EN35">
            <v>999.95</v>
          </cell>
          <cell r="EO35">
            <v>902.13300000000004</v>
          </cell>
          <cell r="EP35">
            <v>1039.0350000000001</v>
          </cell>
          <cell r="EQ35">
            <v>620.02599999999995</v>
          </cell>
          <cell r="ER35">
            <v>419.01</v>
          </cell>
          <cell r="ES35">
            <v>920.74800000000005</v>
          </cell>
          <cell r="ET35">
            <v>528.87800000000004</v>
          </cell>
          <cell r="EU35">
            <v>391.87099999999998</v>
          </cell>
          <cell r="EV35">
            <v>10654.692999999999</v>
          </cell>
          <cell r="EW35">
            <v>5630.0510000000004</v>
          </cell>
          <cell r="EX35">
            <v>5024.6419999999998</v>
          </cell>
          <cell r="EY35">
            <v>15908.578</v>
          </cell>
          <cell r="EZ35">
            <v>7881.6379999999999</v>
          </cell>
          <cell r="FA35">
            <v>8026.9409999999998</v>
          </cell>
          <cell r="FB35">
            <v>2790.6080000000002</v>
          </cell>
          <cell r="FC35">
            <v>1363.4010000000001</v>
          </cell>
          <cell r="FD35">
            <v>1427.2080000000001</v>
          </cell>
          <cell r="FE35">
            <v>1903.277</v>
          </cell>
          <cell r="FF35">
            <v>979.69899999999996</v>
          </cell>
          <cell r="FG35">
            <v>923.57899999999995</v>
          </cell>
          <cell r="FH35">
            <v>1274.585</v>
          </cell>
          <cell r="FI35">
            <v>709.28800000000001</v>
          </cell>
          <cell r="FJ35">
            <v>565.29700000000003</v>
          </cell>
          <cell r="FK35">
            <v>628.69200000000001</v>
          </cell>
          <cell r="FL35">
            <v>270.411</v>
          </cell>
          <cell r="FM35">
            <v>358.28100000000001</v>
          </cell>
          <cell r="FN35">
            <v>270.37400000000002</v>
          </cell>
          <cell r="FO35">
            <v>113.97199999999999</v>
          </cell>
          <cell r="FP35">
            <v>156.40199999999999</v>
          </cell>
          <cell r="FQ35">
            <v>326.97300000000001</v>
          </cell>
          <cell r="FR35">
            <v>177.66800000000001</v>
          </cell>
          <cell r="FS35">
            <v>149.30500000000001</v>
          </cell>
          <cell r="FT35">
            <v>560.35799999999995</v>
          </cell>
          <cell r="FU35">
            <v>206.03399999999999</v>
          </cell>
          <cell r="FV35">
            <v>354.32400000000001</v>
          </cell>
          <cell r="FW35">
            <v>1136.1969999999999</v>
          </cell>
          <cell r="FX35">
            <v>542.11800000000005</v>
          </cell>
          <cell r="FY35">
            <v>594.07899999999995</v>
          </cell>
          <cell r="FZ35">
            <v>663.31600000000003</v>
          </cell>
          <cell r="GA35">
            <v>371.61700000000002</v>
          </cell>
          <cell r="GB35">
            <v>291.7</v>
          </cell>
          <cell r="GC35">
            <v>75.882999999999996</v>
          </cell>
          <cell r="GD35">
            <v>36.555999999999997</v>
          </cell>
          <cell r="GE35">
            <v>39.326999999999998</v>
          </cell>
          <cell r="GF35">
            <v>472.88</v>
          </cell>
          <cell r="GG35">
            <v>170.501</v>
          </cell>
          <cell r="GH35">
            <v>302.37900000000002</v>
          </cell>
          <cell r="GI35">
            <v>671.88199999999995</v>
          </cell>
          <cell r="GJ35">
            <v>370.46199999999999</v>
          </cell>
          <cell r="GK35">
            <v>301.42</v>
          </cell>
          <cell r="GL35">
            <v>295.55500000000001</v>
          </cell>
          <cell r="GM35">
            <v>175.58799999999999</v>
          </cell>
          <cell r="GN35">
            <v>119.968</v>
          </cell>
          <cell r="GO35">
            <v>257.43200000000002</v>
          </cell>
          <cell r="GP35">
            <v>157.261</v>
          </cell>
          <cell r="GQ35">
            <v>100.17100000000001</v>
          </cell>
          <cell r="GR35">
            <v>43.482999999999997</v>
          </cell>
          <cell r="GS35">
            <v>19.908999999999999</v>
          </cell>
          <cell r="GT35">
            <v>23.574000000000002</v>
          </cell>
          <cell r="GU35">
            <v>414.45100000000002</v>
          </cell>
          <cell r="GV35">
            <v>213.20099999999999</v>
          </cell>
          <cell r="GW35">
            <v>201.25</v>
          </cell>
          <cell r="GX35">
            <v>1848.38</v>
          </cell>
          <cell r="GY35">
            <v>938.12599999999998</v>
          </cell>
          <cell r="GZ35">
            <v>910.25400000000002</v>
          </cell>
          <cell r="HA35">
            <v>747.61</v>
          </cell>
          <cell r="HB35">
            <v>375.53899999999999</v>
          </cell>
          <cell r="HC35">
            <v>372.07100000000003</v>
          </cell>
          <cell r="HD35">
            <v>220.923</v>
          </cell>
          <cell r="HE35">
            <v>121.937</v>
          </cell>
          <cell r="HF35">
            <v>98.986000000000004</v>
          </cell>
          <cell r="HG35">
            <v>251.20400000000001</v>
          </cell>
          <cell r="HH35">
            <v>124.15600000000001</v>
          </cell>
          <cell r="HI35">
            <v>127.048</v>
          </cell>
          <cell r="HJ35">
            <v>275.483</v>
          </cell>
          <cell r="HK35">
            <v>129.446</v>
          </cell>
          <cell r="HL35">
            <v>146.03700000000001</v>
          </cell>
          <cell r="HM35">
            <v>1100.77</v>
          </cell>
          <cell r="HN35">
            <v>562.58699999999999</v>
          </cell>
          <cell r="HO35">
            <v>538.18299999999999</v>
          </cell>
          <cell r="HP35">
            <v>963.41300000000001</v>
          </cell>
          <cell r="HQ35">
            <v>485.31200000000001</v>
          </cell>
          <cell r="HR35">
            <v>478.101</v>
          </cell>
          <cell r="HS35">
            <v>370.73</v>
          </cell>
          <cell r="HT35">
            <v>178.00399999999999</v>
          </cell>
          <cell r="HU35">
            <v>192.726</v>
          </cell>
          <cell r="HV35">
            <v>314.05399999999997</v>
          </cell>
          <cell r="HW35">
            <v>158.524</v>
          </cell>
          <cell r="HX35">
            <v>155.53</v>
          </cell>
          <cell r="HY35">
            <v>278.62900000000002</v>
          </cell>
          <cell r="HZ35">
            <v>148.78299999999999</v>
          </cell>
          <cell r="IA35">
            <v>129.846</v>
          </cell>
          <cell r="IB35">
            <v>137.357</v>
          </cell>
          <cell r="IC35">
            <v>77.275000000000006</v>
          </cell>
          <cell r="ID35">
            <v>60.081000000000003</v>
          </cell>
          <cell r="IE35">
            <v>131.62200000000001</v>
          </cell>
          <cell r="IF35">
            <v>74.418999999999997</v>
          </cell>
          <cell r="IG35">
            <v>57.203000000000003</v>
          </cell>
          <cell r="IH35">
            <v>5.7350000000000003</v>
          </cell>
          <cell r="II35">
            <v>2.8559999999999999</v>
          </cell>
          <cell r="IJ35">
            <v>2.879</v>
          </cell>
          <cell r="IK35">
            <v>5.7350000000000003</v>
          </cell>
          <cell r="IL35">
            <v>2.8559999999999999</v>
          </cell>
          <cell r="IM35">
            <v>2.879</v>
          </cell>
          <cell r="IN35">
            <v>0</v>
          </cell>
          <cell r="IO35">
            <v>0</v>
          </cell>
          <cell r="IP35">
            <v>0</v>
          </cell>
          <cell r="IQ35">
            <v>243.708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12457.397999999999</v>
          </cell>
          <cell r="C47">
            <v>6612.6490000000003</v>
          </cell>
          <cell r="D47">
            <v>5844.7489999999998</v>
          </cell>
          <cell r="E47">
            <v>2399.5819999999999</v>
          </cell>
          <cell r="F47">
            <v>1260.595</v>
          </cell>
          <cell r="G47">
            <v>1138.9870000000001</v>
          </cell>
          <cell r="H47">
            <v>661.18299999999999</v>
          </cell>
          <cell r="I47">
            <v>348.15499999999997</v>
          </cell>
          <cell r="J47">
            <v>313.02800000000002</v>
          </cell>
          <cell r="K47">
            <v>689.76300000000003</v>
          </cell>
          <cell r="L47">
            <v>365.13499999999999</v>
          </cell>
          <cell r="M47">
            <v>324.62900000000002</v>
          </cell>
          <cell r="N47">
            <v>1048.636</v>
          </cell>
          <cell r="O47">
            <v>547.30499999999995</v>
          </cell>
          <cell r="P47">
            <v>501.33</v>
          </cell>
          <cell r="Q47">
            <v>10057.816000000001</v>
          </cell>
          <cell r="R47">
            <v>5352.0540000000001</v>
          </cell>
          <cell r="S47">
            <v>4705.7619999999997</v>
          </cell>
          <cell r="T47">
            <v>4451.6210000000001</v>
          </cell>
          <cell r="U47">
            <v>2336.2640000000001</v>
          </cell>
          <cell r="V47">
            <v>2115.357</v>
          </cell>
          <cell r="W47">
            <v>1295.885</v>
          </cell>
          <cell r="X47">
            <v>685.49199999999996</v>
          </cell>
          <cell r="Y47">
            <v>610.39300000000003</v>
          </cell>
          <cell r="Z47">
            <v>1367.393</v>
          </cell>
          <cell r="AA47">
            <v>703.029</v>
          </cell>
          <cell r="AB47">
            <v>664.36400000000003</v>
          </cell>
          <cell r="AC47">
            <v>1788.3420000000001</v>
          </cell>
          <cell r="AD47">
            <v>947.74300000000005</v>
          </cell>
          <cell r="AE47">
            <v>840.59900000000005</v>
          </cell>
          <cell r="AF47">
            <v>5606.1949999999997</v>
          </cell>
          <cell r="AG47">
            <v>3015.79</v>
          </cell>
          <cell r="AH47">
            <v>2590.4050000000002</v>
          </cell>
          <cell r="AI47">
            <v>2249.2040000000002</v>
          </cell>
          <cell r="AJ47">
            <v>1171.5029999999999</v>
          </cell>
          <cell r="AK47">
            <v>1077.7</v>
          </cell>
          <cell r="AL47">
            <v>3356.991</v>
          </cell>
          <cell r="AM47">
            <v>1844.287</v>
          </cell>
          <cell r="AN47">
            <v>1512.7049999999999</v>
          </cell>
          <cell r="AO47">
            <v>2082.1790000000001</v>
          </cell>
          <cell r="AP47">
            <v>1070.009</v>
          </cell>
          <cell r="AQ47">
            <v>1012.17</v>
          </cell>
          <cell r="AR47">
            <v>1274.8119999999999</v>
          </cell>
          <cell r="AS47">
            <v>774.27700000000004</v>
          </cell>
          <cell r="AT47">
            <v>500.53500000000003</v>
          </cell>
          <cell r="AU47">
            <v>1007.579</v>
          </cell>
          <cell r="AV47">
            <v>570.35500000000002</v>
          </cell>
          <cell r="AW47">
            <v>437.22399999999999</v>
          </cell>
          <cell r="AX47">
            <v>11449.819</v>
          </cell>
          <cell r="AY47">
            <v>6042.2939999999999</v>
          </cell>
          <cell r="AZ47">
            <v>5407.5249999999996</v>
          </cell>
          <cell r="BA47">
            <v>19854.566999999999</v>
          </cell>
          <cell r="BB47">
            <v>9761.2119999999995</v>
          </cell>
          <cell r="BC47">
            <v>10093.355</v>
          </cell>
          <cell r="BD47">
            <v>2997.127</v>
          </cell>
          <cell r="BE47">
            <v>1495.9179999999999</v>
          </cell>
          <cell r="BF47">
            <v>1501.2090000000001</v>
          </cell>
          <cell r="BG47">
            <v>2118.3510000000001</v>
          </cell>
          <cell r="BH47">
            <v>1093.0050000000001</v>
          </cell>
          <cell r="BI47">
            <v>1025.346</v>
          </cell>
          <cell r="BJ47">
            <v>1414.5550000000001</v>
          </cell>
          <cell r="BK47">
            <v>775.51300000000003</v>
          </cell>
          <cell r="BL47">
            <v>639.04200000000003</v>
          </cell>
          <cell r="BM47">
            <v>703.79600000000005</v>
          </cell>
          <cell r="BN47">
            <v>317.49200000000002</v>
          </cell>
          <cell r="BO47">
            <v>386.303</v>
          </cell>
          <cell r="BP47">
            <v>266.339</v>
          </cell>
          <cell r="BQ47">
            <v>107.619</v>
          </cell>
          <cell r="BR47">
            <v>158.72</v>
          </cell>
          <cell r="BS47">
            <v>303.77499999999998</v>
          </cell>
          <cell r="BT47">
            <v>159.78700000000001</v>
          </cell>
          <cell r="BU47">
            <v>143.988</v>
          </cell>
          <cell r="BV47">
            <v>575.00099999999998</v>
          </cell>
          <cell r="BW47">
            <v>243.126</v>
          </cell>
          <cell r="BX47">
            <v>331.875</v>
          </cell>
          <cell r="BY47">
            <v>1242.6130000000001</v>
          </cell>
          <cell r="BZ47">
            <v>613.75</v>
          </cell>
          <cell r="CA47">
            <v>628.86300000000006</v>
          </cell>
          <cell r="CB47">
            <v>768.37400000000002</v>
          </cell>
          <cell r="CC47">
            <v>420.197</v>
          </cell>
          <cell r="CD47">
            <v>348.17700000000002</v>
          </cell>
          <cell r="CE47">
            <v>73.905000000000001</v>
          </cell>
          <cell r="CF47">
            <v>27.420999999999999</v>
          </cell>
          <cell r="CG47">
            <v>46.484000000000002</v>
          </cell>
          <cell r="CH47">
            <v>474.23899999999998</v>
          </cell>
          <cell r="CI47">
            <v>193.553</v>
          </cell>
          <cell r="CJ47">
            <v>280.68599999999998</v>
          </cell>
          <cell r="CK47">
            <v>643.74199999999996</v>
          </cell>
          <cell r="CL47">
            <v>359.51799999999997</v>
          </cell>
          <cell r="CM47">
            <v>284.22399999999999</v>
          </cell>
          <cell r="CN47">
            <v>270.32</v>
          </cell>
          <cell r="CO47">
            <v>152.37299999999999</v>
          </cell>
          <cell r="CP47">
            <v>117.94799999999999</v>
          </cell>
          <cell r="CQ47">
            <v>239.20400000000001</v>
          </cell>
          <cell r="CR47">
            <v>150.15799999999999</v>
          </cell>
          <cell r="CS47">
            <v>89.046999999999997</v>
          </cell>
          <cell r="CT47">
            <v>39.470999999999997</v>
          </cell>
          <cell r="CU47">
            <v>23.308</v>
          </cell>
          <cell r="CV47">
            <v>16.163</v>
          </cell>
          <cell r="CW47">
            <v>404.53699999999998</v>
          </cell>
          <cell r="CX47">
            <v>209.36</v>
          </cell>
          <cell r="CY47">
            <v>195.17699999999999</v>
          </cell>
          <cell r="CZ47">
            <v>11932.655000000001</v>
          </cell>
          <cell r="DA47">
            <v>6295.0659999999998</v>
          </cell>
          <cell r="DB47">
            <v>5637.5889999999999</v>
          </cell>
          <cell r="DC47">
            <v>2380.4650000000001</v>
          </cell>
          <cell r="DD47">
            <v>1248.335</v>
          </cell>
          <cell r="DE47">
            <v>1132.1300000000001</v>
          </cell>
          <cell r="DF47">
            <v>655.02300000000002</v>
          </cell>
          <cell r="DG47">
            <v>344.58300000000003</v>
          </cell>
          <cell r="DH47">
            <v>310.43900000000002</v>
          </cell>
          <cell r="DI47">
            <v>684.52200000000005</v>
          </cell>
          <cell r="DJ47">
            <v>362.03199999999998</v>
          </cell>
          <cell r="DK47">
            <v>322.49</v>
          </cell>
          <cell r="DL47">
            <v>1040.921</v>
          </cell>
          <cell r="DM47">
            <v>541.72</v>
          </cell>
          <cell r="DN47">
            <v>499.20100000000002</v>
          </cell>
          <cell r="DO47">
            <v>9552.19</v>
          </cell>
          <cell r="DP47">
            <v>5046.7309999999998</v>
          </cell>
          <cell r="DQ47">
            <v>4505.4589999999998</v>
          </cell>
          <cell r="DR47">
            <v>4382.7809999999999</v>
          </cell>
          <cell r="DS47">
            <v>2298.123</v>
          </cell>
          <cell r="DT47">
            <v>2084.6579999999999</v>
          </cell>
          <cell r="DU47">
            <v>1280.0650000000001</v>
          </cell>
          <cell r="DV47">
            <v>677.29</v>
          </cell>
          <cell r="DW47">
            <v>602.77499999999998</v>
          </cell>
          <cell r="DX47">
            <v>1348.1310000000001</v>
          </cell>
          <cell r="DY47">
            <v>693.024</v>
          </cell>
          <cell r="DZ47">
            <v>655.10699999999997</v>
          </cell>
          <cell r="EA47">
            <v>1754.585</v>
          </cell>
          <cell r="EB47">
            <v>927.80899999999997</v>
          </cell>
          <cell r="EC47">
            <v>826.77599999999995</v>
          </cell>
          <cell r="ED47">
            <v>5169.4089999999997</v>
          </cell>
          <cell r="EE47">
            <v>2748.6080000000002</v>
          </cell>
          <cell r="EF47">
            <v>2420.8009999999999</v>
          </cell>
          <cell r="EG47">
            <v>2171.277</v>
          </cell>
          <cell r="EH47">
            <v>1125.395</v>
          </cell>
          <cell r="EI47">
            <v>1045.8810000000001</v>
          </cell>
          <cell r="EJ47">
            <v>2998.1329999999998</v>
          </cell>
          <cell r="EK47">
            <v>1623.212</v>
          </cell>
          <cell r="EL47">
            <v>1374.92</v>
          </cell>
          <cell r="EM47">
            <v>1954.8030000000001</v>
          </cell>
          <cell r="EN47">
            <v>992.42399999999998</v>
          </cell>
          <cell r="EO47">
            <v>962.37900000000002</v>
          </cell>
          <cell r="EP47">
            <v>1043.33</v>
          </cell>
          <cell r="EQ47">
            <v>630.78800000000001</v>
          </cell>
          <cell r="ER47">
            <v>412.541</v>
          </cell>
          <cell r="ES47">
            <v>1001.998</v>
          </cell>
          <cell r="ET47">
            <v>567.06299999999999</v>
          </cell>
          <cell r="EU47">
            <v>434.935</v>
          </cell>
          <cell r="EV47">
            <v>10930.656999999999</v>
          </cell>
          <cell r="EW47">
            <v>5728.0029999999997</v>
          </cell>
          <cell r="EX47">
            <v>5202.6540000000005</v>
          </cell>
          <cell r="EY47">
            <v>16112.022000000001</v>
          </cell>
          <cell r="EZ47">
            <v>7981.1509999999998</v>
          </cell>
          <cell r="FA47">
            <v>8130.8710000000001</v>
          </cell>
          <cell r="FB47">
            <v>2864.7170000000001</v>
          </cell>
          <cell r="FC47">
            <v>1415.5050000000001</v>
          </cell>
          <cell r="FD47">
            <v>1449.212</v>
          </cell>
          <cell r="FE47">
            <v>2071.0940000000001</v>
          </cell>
          <cell r="FF47">
            <v>1061.2940000000001</v>
          </cell>
          <cell r="FG47">
            <v>1009.8</v>
          </cell>
          <cell r="FH47">
            <v>1390.1959999999999</v>
          </cell>
          <cell r="FI47">
            <v>759.10299999999995</v>
          </cell>
          <cell r="FJ47">
            <v>631.09400000000005</v>
          </cell>
          <cell r="FK47">
            <v>680.89800000000002</v>
          </cell>
          <cell r="FL47">
            <v>302.19099999999997</v>
          </cell>
          <cell r="FM47">
            <v>378.70600000000002</v>
          </cell>
          <cell r="FN47">
            <v>260.30099999999999</v>
          </cell>
          <cell r="FO47">
            <v>104.18600000000001</v>
          </cell>
          <cell r="FP47">
            <v>156.11500000000001</v>
          </cell>
          <cell r="FQ47">
            <v>301.875</v>
          </cell>
          <cell r="FR47">
            <v>158.852</v>
          </cell>
          <cell r="FS47">
            <v>143.023</v>
          </cell>
          <cell r="FT47">
            <v>491.74799999999999</v>
          </cell>
          <cell r="FU47">
            <v>195.358</v>
          </cell>
          <cell r="FV47">
            <v>296.38900000000001</v>
          </cell>
          <cell r="FW47">
            <v>1183.9449999999999</v>
          </cell>
          <cell r="FX47">
            <v>579.33500000000004</v>
          </cell>
          <cell r="FY47">
            <v>604.61</v>
          </cell>
          <cell r="FZ47">
            <v>764.024</v>
          </cell>
          <cell r="GA47">
            <v>417.59899999999999</v>
          </cell>
          <cell r="GB47">
            <v>346.42599999999999</v>
          </cell>
          <cell r="GC47">
            <v>72.614999999999995</v>
          </cell>
          <cell r="GD47">
            <v>26.131</v>
          </cell>
          <cell r="GE47">
            <v>46.484000000000002</v>
          </cell>
          <cell r="GF47">
            <v>419.92099999999999</v>
          </cell>
          <cell r="GG47">
            <v>161.73699999999999</v>
          </cell>
          <cell r="GH47">
            <v>258.18400000000003</v>
          </cell>
          <cell r="GI47">
            <v>611.67600000000004</v>
          </cell>
          <cell r="GJ47">
            <v>341.93900000000002</v>
          </cell>
          <cell r="GK47">
            <v>269.73700000000002</v>
          </cell>
          <cell r="GL47">
            <v>265.02199999999999</v>
          </cell>
          <cell r="GM47">
            <v>149.83600000000001</v>
          </cell>
          <cell r="GN47">
            <v>115.18600000000001</v>
          </cell>
          <cell r="GO47">
            <v>237.97399999999999</v>
          </cell>
          <cell r="GP47">
            <v>149.464</v>
          </cell>
          <cell r="GQ47">
            <v>88.51</v>
          </cell>
          <cell r="GR47">
            <v>39.308999999999997</v>
          </cell>
          <cell r="GS47">
            <v>23.308</v>
          </cell>
          <cell r="GT47">
            <v>16.001999999999999</v>
          </cell>
          <cell r="GU47">
            <v>373.702</v>
          </cell>
          <cell r="GV47">
            <v>192.47399999999999</v>
          </cell>
          <cell r="GW47">
            <v>181.22800000000001</v>
          </cell>
          <cell r="GX47">
            <v>1912.5419999999999</v>
          </cell>
          <cell r="GY47">
            <v>971.27499999999998</v>
          </cell>
          <cell r="GZ47">
            <v>941.26800000000003</v>
          </cell>
          <cell r="HA47">
            <v>765.529</v>
          </cell>
          <cell r="HB47">
            <v>386.8</v>
          </cell>
          <cell r="HC47">
            <v>378.72899999999998</v>
          </cell>
          <cell r="HD47">
            <v>246.39400000000001</v>
          </cell>
          <cell r="HE47">
            <v>126.23</v>
          </cell>
          <cell r="HF47">
            <v>120.16500000000001</v>
          </cell>
          <cell r="HG47">
            <v>221.702</v>
          </cell>
          <cell r="HH47">
            <v>108</v>
          </cell>
          <cell r="HI47">
            <v>113.702</v>
          </cell>
          <cell r="HJ47">
            <v>297.43299999999999</v>
          </cell>
          <cell r="HK47">
            <v>152.571</v>
          </cell>
          <cell r="HL47">
            <v>144.86199999999999</v>
          </cell>
          <cell r="HM47">
            <v>1147.0129999999999</v>
          </cell>
          <cell r="HN47">
            <v>584.47400000000005</v>
          </cell>
          <cell r="HO47">
            <v>562.53899999999999</v>
          </cell>
          <cell r="HP47">
            <v>1001.38</v>
          </cell>
          <cell r="HQ47">
            <v>505.697</v>
          </cell>
          <cell r="HR47">
            <v>495.68299999999999</v>
          </cell>
          <cell r="HS47">
            <v>362.56</v>
          </cell>
          <cell r="HT47">
            <v>176.92400000000001</v>
          </cell>
          <cell r="HU47">
            <v>185.636</v>
          </cell>
          <cell r="HV47">
            <v>334.59500000000003</v>
          </cell>
          <cell r="HW47">
            <v>164.24100000000001</v>
          </cell>
          <cell r="HX47">
            <v>170.35400000000001</v>
          </cell>
          <cell r="HY47">
            <v>304.226</v>
          </cell>
          <cell r="HZ47">
            <v>164.53200000000001</v>
          </cell>
          <cell r="IA47">
            <v>139.69300000000001</v>
          </cell>
          <cell r="IB47">
            <v>145.63300000000001</v>
          </cell>
          <cell r="IC47">
            <v>78.777000000000001</v>
          </cell>
          <cell r="ID47">
            <v>66.855000000000004</v>
          </cell>
          <cell r="IE47">
            <v>139.80000000000001</v>
          </cell>
          <cell r="IF47">
            <v>76.185000000000002</v>
          </cell>
          <cell r="IG47">
            <v>63.615000000000002</v>
          </cell>
          <cell r="IH47">
            <v>5.8330000000000002</v>
          </cell>
          <cell r="II47">
            <v>2.5920000000000001</v>
          </cell>
          <cell r="IJ47">
            <v>3.24</v>
          </cell>
          <cell r="IK47">
            <v>5.8330000000000002</v>
          </cell>
          <cell r="IL47">
            <v>2.5920000000000001</v>
          </cell>
          <cell r="IM47">
            <v>3.24</v>
          </cell>
          <cell r="IN47">
            <v>0</v>
          </cell>
          <cell r="IO47">
            <v>0</v>
          </cell>
          <cell r="IP47">
            <v>0</v>
          </cell>
          <cell r="IQ47">
            <v>235.66499999999999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12729.348</v>
          </cell>
          <cell r="C59">
            <v>6741.9849999999997</v>
          </cell>
          <cell r="D59">
            <v>5987.3630000000003</v>
          </cell>
          <cell r="E59">
            <v>2423.3029999999999</v>
          </cell>
          <cell r="F59">
            <v>1248.375</v>
          </cell>
          <cell r="G59">
            <v>1174.9280000000001</v>
          </cell>
          <cell r="H59">
            <v>648.09900000000005</v>
          </cell>
          <cell r="I59">
            <v>325.39</v>
          </cell>
          <cell r="J59">
            <v>322.709</v>
          </cell>
          <cell r="K59">
            <v>680.16800000000001</v>
          </cell>
          <cell r="L59">
            <v>356.20699999999999</v>
          </cell>
          <cell r="M59">
            <v>323.96100000000001</v>
          </cell>
          <cell r="N59">
            <v>1095.037</v>
          </cell>
          <cell r="O59">
            <v>566.77800000000002</v>
          </cell>
          <cell r="P59">
            <v>528.25900000000001</v>
          </cell>
          <cell r="Q59">
            <v>10306.044</v>
          </cell>
          <cell r="R59">
            <v>5493.6090000000004</v>
          </cell>
          <cell r="S59">
            <v>4812.4350000000004</v>
          </cell>
          <cell r="T59">
            <v>4627.768</v>
          </cell>
          <cell r="U59">
            <v>2391.9859999999999</v>
          </cell>
          <cell r="V59">
            <v>2235.7820000000002</v>
          </cell>
          <cell r="W59">
            <v>1348.8109999999999</v>
          </cell>
          <cell r="X59">
            <v>680.31500000000005</v>
          </cell>
          <cell r="Y59">
            <v>668.49599999999998</v>
          </cell>
          <cell r="Z59">
            <v>1385.6410000000001</v>
          </cell>
          <cell r="AA59">
            <v>727.30399999999997</v>
          </cell>
          <cell r="AB59">
            <v>658.33799999999997</v>
          </cell>
          <cell r="AC59">
            <v>1893.316</v>
          </cell>
          <cell r="AD59">
            <v>984.36699999999996</v>
          </cell>
          <cell r="AE59">
            <v>908.94899999999996</v>
          </cell>
          <cell r="AF59">
            <v>5678.2759999999998</v>
          </cell>
          <cell r="AG59">
            <v>3101.623</v>
          </cell>
          <cell r="AH59">
            <v>2576.6529999999998</v>
          </cell>
          <cell r="AI59">
            <v>2297.4380000000001</v>
          </cell>
          <cell r="AJ59">
            <v>1229.759</v>
          </cell>
          <cell r="AK59">
            <v>1067.6790000000001</v>
          </cell>
          <cell r="AL59">
            <v>3380.8380000000002</v>
          </cell>
          <cell r="AM59">
            <v>1871.864</v>
          </cell>
          <cell r="AN59">
            <v>1508.9749999999999</v>
          </cell>
          <cell r="AO59">
            <v>2086.9160000000002</v>
          </cell>
          <cell r="AP59">
            <v>1102.1300000000001</v>
          </cell>
          <cell r="AQ59">
            <v>984.78599999999994</v>
          </cell>
          <cell r="AR59">
            <v>1293.922</v>
          </cell>
          <cell r="AS59">
            <v>769.73299999999995</v>
          </cell>
          <cell r="AT59">
            <v>524.18899999999996</v>
          </cell>
          <cell r="AU59">
            <v>1075.9880000000001</v>
          </cell>
          <cell r="AV59">
            <v>588.81600000000003</v>
          </cell>
          <cell r="AW59">
            <v>487.17200000000003</v>
          </cell>
          <cell r="AX59">
            <v>11653.36</v>
          </cell>
          <cell r="AY59">
            <v>6153.1679999999997</v>
          </cell>
          <cell r="AZ59">
            <v>5500.1909999999998</v>
          </cell>
          <cell r="BA59">
            <v>20101.898000000001</v>
          </cell>
          <cell r="BB59">
            <v>9867.4989999999998</v>
          </cell>
          <cell r="BC59">
            <v>10234.398999999999</v>
          </cell>
          <cell r="BD59">
            <v>3162.6610000000001</v>
          </cell>
          <cell r="BE59">
            <v>1560.0350000000001</v>
          </cell>
          <cell r="BF59">
            <v>1602.626</v>
          </cell>
          <cell r="BG59">
            <v>2258.8580000000002</v>
          </cell>
          <cell r="BH59">
            <v>1147.425</v>
          </cell>
          <cell r="BI59">
            <v>1111.433</v>
          </cell>
          <cell r="BJ59">
            <v>1481.35</v>
          </cell>
          <cell r="BK59">
            <v>808.14</v>
          </cell>
          <cell r="BL59">
            <v>673.21</v>
          </cell>
          <cell r="BM59">
            <v>777.50800000000004</v>
          </cell>
          <cell r="BN59">
            <v>339.28500000000003</v>
          </cell>
          <cell r="BO59">
            <v>438.22300000000001</v>
          </cell>
          <cell r="BP59">
            <v>286.62799999999999</v>
          </cell>
          <cell r="BQ59">
            <v>117.745</v>
          </cell>
          <cell r="BR59">
            <v>168.88300000000001</v>
          </cell>
          <cell r="BS59">
            <v>285.93299999999999</v>
          </cell>
          <cell r="BT59">
            <v>162.501</v>
          </cell>
          <cell r="BU59">
            <v>123.432</v>
          </cell>
          <cell r="BV59">
            <v>617.87</v>
          </cell>
          <cell r="BW59">
            <v>250.10900000000001</v>
          </cell>
          <cell r="BX59">
            <v>367.76100000000002</v>
          </cell>
          <cell r="BY59">
            <v>1351.2270000000001</v>
          </cell>
          <cell r="BZ59">
            <v>631.45100000000002</v>
          </cell>
          <cell r="CA59">
            <v>719.77499999999998</v>
          </cell>
          <cell r="CB59">
            <v>835.50300000000004</v>
          </cell>
          <cell r="CC59">
            <v>439.47399999999999</v>
          </cell>
          <cell r="CD59">
            <v>396.029</v>
          </cell>
          <cell r="CE59">
            <v>89.346999999999994</v>
          </cell>
          <cell r="CF59">
            <v>32.015999999999998</v>
          </cell>
          <cell r="CG59">
            <v>57.331000000000003</v>
          </cell>
          <cell r="CH59">
            <v>515.72299999999996</v>
          </cell>
          <cell r="CI59">
            <v>191.977</v>
          </cell>
          <cell r="CJ59">
            <v>323.74599999999998</v>
          </cell>
          <cell r="CK59">
            <v>628.56399999999996</v>
          </cell>
          <cell r="CL59">
            <v>369.97500000000002</v>
          </cell>
          <cell r="CM59">
            <v>258.589</v>
          </cell>
          <cell r="CN59">
            <v>271.81400000000002</v>
          </cell>
          <cell r="CO59">
            <v>176.47800000000001</v>
          </cell>
          <cell r="CP59">
            <v>95.335999999999999</v>
          </cell>
          <cell r="CQ59">
            <v>240.48500000000001</v>
          </cell>
          <cell r="CR59">
            <v>149.34200000000001</v>
          </cell>
          <cell r="CS59">
            <v>91.143000000000001</v>
          </cell>
          <cell r="CT59">
            <v>37.200000000000003</v>
          </cell>
          <cell r="CU59">
            <v>22.126999999999999</v>
          </cell>
          <cell r="CV59">
            <v>15.073</v>
          </cell>
          <cell r="CW59">
            <v>388.07900000000001</v>
          </cell>
          <cell r="CX59">
            <v>220.63300000000001</v>
          </cell>
          <cell r="CY59">
            <v>167.447</v>
          </cell>
          <cell r="CZ59">
            <v>12161.798000000001</v>
          </cell>
          <cell r="DA59">
            <v>6392.53</v>
          </cell>
          <cell r="DB59">
            <v>5769.268</v>
          </cell>
          <cell r="DC59">
            <v>2397.5520000000001</v>
          </cell>
          <cell r="DD59">
            <v>1230.1089999999999</v>
          </cell>
          <cell r="DE59">
            <v>1167.443</v>
          </cell>
          <cell r="DF59">
            <v>639.649</v>
          </cell>
          <cell r="DG59">
            <v>320.24900000000002</v>
          </cell>
          <cell r="DH59">
            <v>319.40100000000001</v>
          </cell>
          <cell r="DI59">
            <v>672.12199999999996</v>
          </cell>
          <cell r="DJ59">
            <v>350.38499999999999</v>
          </cell>
          <cell r="DK59">
            <v>321.73700000000002</v>
          </cell>
          <cell r="DL59">
            <v>1085.78</v>
          </cell>
          <cell r="DM59">
            <v>559.47500000000002</v>
          </cell>
          <cell r="DN59">
            <v>526.30499999999995</v>
          </cell>
          <cell r="DO59">
            <v>9764.2459999999992</v>
          </cell>
          <cell r="DP59">
            <v>5162.4219999999996</v>
          </cell>
          <cell r="DQ59">
            <v>4601.8249999999998</v>
          </cell>
          <cell r="DR59">
            <v>4554.6530000000002</v>
          </cell>
          <cell r="DS59">
            <v>2349.9430000000002</v>
          </cell>
          <cell r="DT59">
            <v>2204.71</v>
          </cell>
          <cell r="DU59">
            <v>1331.2639999999999</v>
          </cell>
          <cell r="DV59">
            <v>670.61199999999997</v>
          </cell>
          <cell r="DW59">
            <v>660.65200000000004</v>
          </cell>
          <cell r="DX59">
            <v>1365.34</v>
          </cell>
          <cell r="DY59">
            <v>714.50300000000004</v>
          </cell>
          <cell r="DZ59">
            <v>650.83699999999999</v>
          </cell>
          <cell r="EA59">
            <v>1858.049</v>
          </cell>
          <cell r="EB59">
            <v>964.82799999999997</v>
          </cell>
          <cell r="EC59">
            <v>893.221</v>
          </cell>
          <cell r="ED59">
            <v>5209.5929999999998</v>
          </cell>
          <cell r="EE59">
            <v>2812.4789999999998</v>
          </cell>
          <cell r="EF59">
            <v>2397.114</v>
          </cell>
          <cell r="EG59">
            <v>2226.8470000000002</v>
          </cell>
          <cell r="EH59">
            <v>1188.0940000000001</v>
          </cell>
          <cell r="EI59">
            <v>1038.7529999999999</v>
          </cell>
          <cell r="EJ59">
            <v>2982.7460000000001</v>
          </cell>
          <cell r="EK59">
            <v>1624.385</v>
          </cell>
          <cell r="EL59">
            <v>1358.3610000000001</v>
          </cell>
          <cell r="EM59">
            <v>1956.1469999999999</v>
          </cell>
          <cell r="EN59">
            <v>1027.77</v>
          </cell>
          <cell r="EO59">
            <v>928.37599999999998</v>
          </cell>
          <cell r="EP59">
            <v>1026.5989999999999</v>
          </cell>
          <cell r="EQ59">
            <v>596.61500000000001</v>
          </cell>
          <cell r="ER59">
            <v>429.98500000000001</v>
          </cell>
          <cell r="ES59">
            <v>1069.1479999999999</v>
          </cell>
          <cell r="ET59">
            <v>583.74699999999996</v>
          </cell>
          <cell r="EU59">
            <v>485.4</v>
          </cell>
          <cell r="EV59">
            <v>11092.65</v>
          </cell>
          <cell r="EW59">
            <v>5808.7830000000004</v>
          </cell>
          <cell r="EX59">
            <v>5283.8670000000002</v>
          </cell>
          <cell r="EY59">
            <v>16297.346</v>
          </cell>
          <cell r="EZ59">
            <v>8065.8149999999996</v>
          </cell>
          <cell r="FA59">
            <v>8231.5310000000009</v>
          </cell>
          <cell r="FB59">
            <v>3001.931</v>
          </cell>
          <cell r="FC59">
            <v>1469.1769999999999</v>
          </cell>
          <cell r="FD59">
            <v>1532.7529999999999</v>
          </cell>
          <cell r="FE59">
            <v>2204.2550000000001</v>
          </cell>
          <cell r="FF59">
            <v>1112.854</v>
          </cell>
          <cell r="FG59">
            <v>1091.4010000000001</v>
          </cell>
          <cell r="FH59">
            <v>1448.1089999999999</v>
          </cell>
          <cell r="FI59">
            <v>786.18499999999995</v>
          </cell>
          <cell r="FJ59">
            <v>661.92399999999998</v>
          </cell>
          <cell r="FK59">
            <v>756.14599999999996</v>
          </cell>
          <cell r="FL59">
            <v>326.66899999999998</v>
          </cell>
          <cell r="FM59">
            <v>429.47699999999998</v>
          </cell>
          <cell r="FN59">
            <v>278.625</v>
          </cell>
          <cell r="FO59">
            <v>112.59</v>
          </cell>
          <cell r="FP59">
            <v>166.035</v>
          </cell>
          <cell r="FQ59">
            <v>278.678</v>
          </cell>
          <cell r="FR59">
            <v>158.244</v>
          </cell>
          <cell r="FS59">
            <v>120.434</v>
          </cell>
          <cell r="FT59">
            <v>518.99800000000005</v>
          </cell>
          <cell r="FU59">
            <v>198.08</v>
          </cell>
          <cell r="FV59">
            <v>320.91800000000001</v>
          </cell>
          <cell r="FW59">
            <v>1283.8530000000001</v>
          </cell>
          <cell r="FX59">
            <v>596.02300000000002</v>
          </cell>
          <cell r="FY59">
            <v>687.83</v>
          </cell>
          <cell r="FZ59">
            <v>831.97199999999998</v>
          </cell>
          <cell r="GA59">
            <v>436.49599999999998</v>
          </cell>
          <cell r="GB59">
            <v>395.476</v>
          </cell>
          <cell r="GC59">
            <v>89.346999999999994</v>
          </cell>
          <cell r="GD59">
            <v>32.015999999999998</v>
          </cell>
          <cell r="GE59">
            <v>57.331000000000003</v>
          </cell>
          <cell r="GF59">
            <v>451.88</v>
          </cell>
          <cell r="GG59">
            <v>159.52699999999999</v>
          </cell>
          <cell r="GH59">
            <v>292.35300000000001</v>
          </cell>
          <cell r="GI59">
            <v>582.971</v>
          </cell>
          <cell r="GJ59">
            <v>344.048</v>
          </cell>
          <cell r="GK59">
            <v>238.923</v>
          </cell>
          <cell r="GL59">
            <v>261.28699999999998</v>
          </cell>
          <cell r="GM59">
            <v>170.29599999999999</v>
          </cell>
          <cell r="GN59">
            <v>90.991</v>
          </cell>
          <cell r="GO59">
            <v>237.17500000000001</v>
          </cell>
          <cell r="GP59">
            <v>147.251</v>
          </cell>
          <cell r="GQ59">
            <v>89.924000000000007</v>
          </cell>
          <cell r="GR59">
            <v>36.545999999999999</v>
          </cell>
          <cell r="GS59">
            <v>21.943000000000001</v>
          </cell>
          <cell r="GT59">
            <v>14.603999999999999</v>
          </cell>
          <cell r="GU59">
            <v>345.79500000000002</v>
          </cell>
          <cell r="GV59">
            <v>196.797</v>
          </cell>
          <cell r="GW59">
            <v>148.999</v>
          </cell>
          <cell r="GX59">
            <v>1973.749</v>
          </cell>
          <cell r="GY59">
            <v>1007.0359999999999</v>
          </cell>
          <cell r="GZ59">
            <v>966.71299999999997</v>
          </cell>
          <cell r="HA59">
            <v>789.94899999999996</v>
          </cell>
          <cell r="HB59">
            <v>397.15699999999998</v>
          </cell>
          <cell r="HC59">
            <v>392.79199999999997</v>
          </cell>
          <cell r="HD59">
            <v>237.76400000000001</v>
          </cell>
          <cell r="HE59">
            <v>115.148</v>
          </cell>
          <cell r="HF59">
            <v>122.616</v>
          </cell>
          <cell r="HG59">
            <v>220.83099999999999</v>
          </cell>
          <cell r="HH59">
            <v>109.616</v>
          </cell>
          <cell r="HI59">
            <v>111.215</v>
          </cell>
          <cell r="HJ59">
            <v>331.35300000000001</v>
          </cell>
          <cell r="HK59">
            <v>172.393</v>
          </cell>
          <cell r="HL59">
            <v>158.96</v>
          </cell>
          <cell r="HM59">
            <v>1183.8</v>
          </cell>
          <cell r="HN59">
            <v>609.87900000000002</v>
          </cell>
          <cell r="HO59">
            <v>573.92100000000005</v>
          </cell>
          <cell r="HP59">
            <v>1060.5519999999999</v>
          </cell>
          <cell r="HQ59">
            <v>541.19899999999996</v>
          </cell>
          <cell r="HR59">
            <v>519.35299999999995</v>
          </cell>
          <cell r="HS59">
            <v>385.96600000000001</v>
          </cell>
          <cell r="HT59">
            <v>191.566</v>
          </cell>
          <cell r="HU59">
            <v>194.4</v>
          </cell>
          <cell r="HV59">
            <v>348.92</v>
          </cell>
          <cell r="HW59">
            <v>176.05</v>
          </cell>
          <cell r="HX59">
            <v>172.87</v>
          </cell>
          <cell r="HY59">
            <v>325.666</v>
          </cell>
          <cell r="HZ59">
            <v>173.584</v>
          </cell>
          <cell r="IA59">
            <v>152.083</v>
          </cell>
          <cell r="IB59">
            <v>123.248</v>
          </cell>
          <cell r="IC59">
            <v>68.680000000000007</v>
          </cell>
          <cell r="ID59">
            <v>54.567999999999998</v>
          </cell>
          <cell r="IE59">
            <v>118.57</v>
          </cell>
          <cell r="IF59">
            <v>68.009</v>
          </cell>
          <cell r="IG59">
            <v>50.561</v>
          </cell>
          <cell r="IH59">
            <v>4.6779999999999999</v>
          </cell>
          <cell r="II59">
            <v>0.67100000000000004</v>
          </cell>
          <cell r="IJ59">
            <v>4.008</v>
          </cell>
          <cell r="IK59">
            <v>4.6779999999999999</v>
          </cell>
          <cell r="IL59">
            <v>0.67100000000000004</v>
          </cell>
          <cell r="IM59">
            <v>4.008</v>
          </cell>
          <cell r="IN59">
            <v>0</v>
          </cell>
          <cell r="IO59">
            <v>0</v>
          </cell>
          <cell r="IP59">
            <v>0</v>
          </cell>
          <cell r="IQ59">
            <v>281.17399999999998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12980.137000000001</v>
          </cell>
          <cell r="C71">
            <v>6826.991</v>
          </cell>
          <cell r="D71">
            <v>6153.1459999999997</v>
          </cell>
          <cell r="E71">
            <v>2397.5030000000002</v>
          </cell>
          <cell r="F71">
            <v>1224.088</v>
          </cell>
          <cell r="G71">
            <v>1173.415</v>
          </cell>
          <cell r="H71">
            <v>608.79499999999996</v>
          </cell>
          <cell r="I71">
            <v>304.06299999999999</v>
          </cell>
          <cell r="J71">
            <v>304.733</v>
          </cell>
          <cell r="K71">
            <v>707.87900000000002</v>
          </cell>
          <cell r="L71">
            <v>359.44200000000001</v>
          </cell>
          <cell r="M71">
            <v>348.43599999999998</v>
          </cell>
          <cell r="N71">
            <v>1080.829</v>
          </cell>
          <cell r="O71">
            <v>560.58299999999997</v>
          </cell>
          <cell r="P71">
            <v>520.24599999999998</v>
          </cell>
          <cell r="Q71">
            <v>10582.634</v>
          </cell>
          <cell r="R71">
            <v>5602.9030000000002</v>
          </cell>
          <cell r="S71">
            <v>4979.7309999999998</v>
          </cell>
          <cell r="T71">
            <v>4827.7430000000004</v>
          </cell>
          <cell r="U71">
            <v>2492.172</v>
          </cell>
          <cell r="V71">
            <v>2335.5709999999999</v>
          </cell>
          <cell r="W71">
            <v>1330.2260000000001</v>
          </cell>
          <cell r="X71">
            <v>655.99800000000005</v>
          </cell>
          <cell r="Y71">
            <v>674.22699999999998</v>
          </cell>
          <cell r="Z71">
            <v>1547.4090000000001</v>
          </cell>
          <cell r="AA71">
            <v>821.42399999999998</v>
          </cell>
          <cell r="AB71">
            <v>725.98599999999999</v>
          </cell>
          <cell r="AC71">
            <v>1950.1079999999999</v>
          </cell>
          <cell r="AD71">
            <v>1014.75</v>
          </cell>
          <cell r="AE71">
            <v>935.35799999999995</v>
          </cell>
          <cell r="AF71">
            <v>5754.8909999999996</v>
          </cell>
          <cell r="AG71">
            <v>3110.7310000000002</v>
          </cell>
          <cell r="AH71">
            <v>2644.16</v>
          </cell>
          <cell r="AI71">
            <v>2241.0790000000002</v>
          </cell>
          <cell r="AJ71">
            <v>1191.1610000000001</v>
          </cell>
          <cell r="AK71">
            <v>1049.9179999999999</v>
          </cell>
          <cell r="AL71">
            <v>3513.8119999999999</v>
          </cell>
          <cell r="AM71">
            <v>1919.57</v>
          </cell>
          <cell r="AN71">
            <v>1594.242</v>
          </cell>
          <cell r="AO71">
            <v>2170</v>
          </cell>
          <cell r="AP71">
            <v>1118.4739999999999</v>
          </cell>
          <cell r="AQ71">
            <v>1051.527</v>
          </cell>
          <cell r="AR71">
            <v>1343.8109999999999</v>
          </cell>
          <cell r="AS71">
            <v>801.096</v>
          </cell>
          <cell r="AT71">
            <v>542.71500000000003</v>
          </cell>
          <cell r="AU71">
            <v>1056.5350000000001</v>
          </cell>
          <cell r="AV71">
            <v>575.74400000000003</v>
          </cell>
          <cell r="AW71">
            <v>480.791</v>
          </cell>
          <cell r="AX71">
            <v>11923.602000000001</v>
          </cell>
          <cell r="AY71">
            <v>6251.2470000000003</v>
          </cell>
          <cell r="AZ71">
            <v>5672.3549999999996</v>
          </cell>
          <cell r="BA71">
            <v>20505.88</v>
          </cell>
          <cell r="BB71">
            <v>10097.288</v>
          </cell>
          <cell r="BC71">
            <v>10408.592000000001</v>
          </cell>
          <cell r="BD71">
            <v>3257.07</v>
          </cell>
          <cell r="BE71">
            <v>1633.047</v>
          </cell>
          <cell r="BF71">
            <v>1624.0229999999999</v>
          </cell>
          <cell r="BG71">
            <v>2337.5790000000002</v>
          </cell>
          <cell r="BH71">
            <v>1202.8889999999999</v>
          </cell>
          <cell r="BI71">
            <v>1134.69</v>
          </cell>
          <cell r="BJ71">
            <v>1557.779</v>
          </cell>
          <cell r="BK71">
            <v>841.69</v>
          </cell>
          <cell r="BL71">
            <v>716.08900000000006</v>
          </cell>
          <cell r="BM71">
            <v>779.8</v>
          </cell>
          <cell r="BN71">
            <v>361.19900000000001</v>
          </cell>
          <cell r="BO71">
            <v>418.601</v>
          </cell>
          <cell r="BP71">
            <v>309.03800000000001</v>
          </cell>
          <cell r="BQ71">
            <v>122.009</v>
          </cell>
          <cell r="BR71">
            <v>187.029</v>
          </cell>
          <cell r="BS71">
            <v>286.13</v>
          </cell>
          <cell r="BT71">
            <v>170.149</v>
          </cell>
          <cell r="BU71">
            <v>115.98099999999999</v>
          </cell>
          <cell r="BV71">
            <v>633.36</v>
          </cell>
          <cell r="BW71">
            <v>260.00900000000001</v>
          </cell>
          <cell r="BX71">
            <v>373.35199999999998</v>
          </cell>
          <cell r="BY71">
            <v>1305.481</v>
          </cell>
          <cell r="BZ71">
            <v>620.82000000000005</v>
          </cell>
          <cell r="CA71">
            <v>684.66099999999994</v>
          </cell>
          <cell r="CB71">
            <v>795.88699999999994</v>
          </cell>
          <cell r="CC71">
            <v>420.63799999999998</v>
          </cell>
          <cell r="CD71">
            <v>375.24900000000002</v>
          </cell>
          <cell r="CE71">
            <v>85.941000000000003</v>
          </cell>
          <cell r="CF71">
            <v>30.17</v>
          </cell>
          <cell r="CG71">
            <v>55.77</v>
          </cell>
          <cell r="CH71">
            <v>509.59399999999999</v>
          </cell>
          <cell r="CI71">
            <v>200.18199999999999</v>
          </cell>
          <cell r="CJ71">
            <v>309.41199999999998</v>
          </cell>
          <cell r="CK71">
            <v>670.54399999999998</v>
          </cell>
          <cell r="CL71">
            <v>385.08100000000002</v>
          </cell>
          <cell r="CM71">
            <v>285.46300000000002</v>
          </cell>
          <cell r="CN71">
            <v>268.35500000000002</v>
          </cell>
          <cell r="CO71">
            <v>174.36</v>
          </cell>
          <cell r="CP71">
            <v>93.995000000000005</v>
          </cell>
          <cell r="CQ71">
            <v>260.64800000000002</v>
          </cell>
          <cell r="CR71">
            <v>155.10499999999999</v>
          </cell>
          <cell r="CS71">
            <v>105.542</v>
          </cell>
          <cell r="CT71">
            <v>45.072000000000003</v>
          </cell>
          <cell r="CU71">
            <v>21.231000000000002</v>
          </cell>
          <cell r="CV71">
            <v>23.841000000000001</v>
          </cell>
          <cell r="CW71">
            <v>409.89699999999999</v>
          </cell>
          <cell r="CX71">
            <v>229.976</v>
          </cell>
          <cell r="CY71">
            <v>179.92099999999999</v>
          </cell>
          <cell r="CZ71">
            <v>12385.513000000001</v>
          </cell>
          <cell r="DA71">
            <v>6475.1790000000001</v>
          </cell>
          <cell r="DB71">
            <v>5910.3339999999998</v>
          </cell>
          <cell r="DC71">
            <v>2374.297</v>
          </cell>
          <cell r="DD71">
            <v>1211.146</v>
          </cell>
          <cell r="DE71">
            <v>1163.1510000000001</v>
          </cell>
          <cell r="DF71">
            <v>601.71500000000003</v>
          </cell>
          <cell r="DG71">
            <v>299.52699999999999</v>
          </cell>
          <cell r="DH71">
            <v>302.18799999999999</v>
          </cell>
          <cell r="DI71">
            <v>701.05100000000004</v>
          </cell>
          <cell r="DJ71">
            <v>356.15899999999999</v>
          </cell>
          <cell r="DK71">
            <v>344.892</v>
          </cell>
          <cell r="DL71">
            <v>1071.5309999999999</v>
          </cell>
          <cell r="DM71">
            <v>555.46</v>
          </cell>
          <cell r="DN71">
            <v>516.07100000000003</v>
          </cell>
          <cell r="DO71">
            <v>10011.215</v>
          </cell>
          <cell r="DP71">
            <v>5264.0330000000004</v>
          </cell>
          <cell r="DQ71">
            <v>4747.183</v>
          </cell>
          <cell r="DR71">
            <v>4744.0659999999998</v>
          </cell>
          <cell r="DS71">
            <v>2437.0970000000002</v>
          </cell>
          <cell r="DT71">
            <v>2306.9690000000001</v>
          </cell>
          <cell r="DU71">
            <v>1314.16</v>
          </cell>
          <cell r="DV71">
            <v>645.80200000000002</v>
          </cell>
          <cell r="DW71">
            <v>668.35799999999995</v>
          </cell>
          <cell r="DX71">
            <v>1528.742</v>
          </cell>
          <cell r="DY71">
            <v>809.31600000000003</v>
          </cell>
          <cell r="DZ71">
            <v>719.42700000000002</v>
          </cell>
          <cell r="EA71">
            <v>1901.163</v>
          </cell>
          <cell r="EB71">
            <v>981.98</v>
          </cell>
          <cell r="EC71">
            <v>919.18399999999997</v>
          </cell>
          <cell r="ED71">
            <v>5267.15</v>
          </cell>
          <cell r="EE71">
            <v>2826.9360000000001</v>
          </cell>
          <cell r="EF71">
            <v>2440.2130000000002</v>
          </cell>
          <cell r="EG71">
            <v>2150.6849999999999</v>
          </cell>
          <cell r="EH71">
            <v>1135.1010000000001</v>
          </cell>
          <cell r="EI71">
            <v>1015.5839999999999</v>
          </cell>
          <cell r="EJ71">
            <v>3116.4639999999999</v>
          </cell>
          <cell r="EK71">
            <v>1691.835</v>
          </cell>
          <cell r="EL71">
            <v>1424.6289999999999</v>
          </cell>
          <cell r="EM71">
            <v>2045.0820000000001</v>
          </cell>
          <cell r="EN71">
            <v>1053.249</v>
          </cell>
          <cell r="EO71">
            <v>991.83399999999995</v>
          </cell>
          <cell r="EP71">
            <v>1071.3820000000001</v>
          </cell>
          <cell r="EQ71">
            <v>638.58600000000001</v>
          </cell>
          <cell r="ER71">
            <v>432.79500000000002</v>
          </cell>
          <cell r="ES71">
            <v>1051.1010000000001</v>
          </cell>
          <cell r="ET71">
            <v>572.89200000000005</v>
          </cell>
          <cell r="EU71">
            <v>478.21</v>
          </cell>
          <cell r="EV71">
            <v>11334.412</v>
          </cell>
          <cell r="EW71">
            <v>5902.2879999999996</v>
          </cell>
          <cell r="EX71">
            <v>5432.1239999999998</v>
          </cell>
          <cell r="EY71">
            <v>16521.992999999999</v>
          </cell>
          <cell r="EZ71">
            <v>8195.0409999999993</v>
          </cell>
          <cell r="FA71">
            <v>8326.9519999999993</v>
          </cell>
          <cell r="FB71">
            <v>3092.7069999999999</v>
          </cell>
          <cell r="FC71">
            <v>1539.5450000000001</v>
          </cell>
          <cell r="FD71">
            <v>1553.162</v>
          </cell>
          <cell r="FE71">
            <v>2281.2339999999999</v>
          </cell>
          <cell r="FF71">
            <v>1167.3889999999999</v>
          </cell>
          <cell r="FG71">
            <v>1113.845</v>
          </cell>
          <cell r="FH71">
            <v>1528.423</v>
          </cell>
          <cell r="FI71">
            <v>824.21900000000005</v>
          </cell>
          <cell r="FJ71">
            <v>704.20299999999997</v>
          </cell>
          <cell r="FK71">
            <v>752.81200000000001</v>
          </cell>
          <cell r="FL71">
            <v>343.17</v>
          </cell>
          <cell r="FM71">
            <v>409.642</v>
          </cell>
          <cell r="FN71">
            <v>304.62900000000002</v>
          </cell>
          <cell r="FO71">
            <v>120.628</v>
          </cell>
          <cell r="FP71">
            <v>184.001</v>
          </cell>
          <cell r="FQ71">
            <v>280.27300000000002</v>
          </cell>
          <cell r="FR71">
            <v>167.02799999999999</v>
          </cell>
          <cell r="FS71">
            <v>113.244</v>
          </cell>
          <cell r="FT71">
            <v>531.20000000000005</v>
          </cell>
          <cell r="FU71">
            <v>205.12700000000001</v>
          </cell>
          <cell r="FV71">
            <v>326.07299999999998</v>
          </cell>
          <cell r="FW71">
            <v>1243.9639999999999</v>
          </cell>
          <cell r="FX71">
            <v>589.47799999999995</v>
          </cell>
          <cell r="FY71">
            <v>654.48599999999999</v>
          </cell>
          <cell r="FZ71">
            <v>791.36300000000006</v>
          </cell>
          <cell r="GA71">
            <v>418.69600000000003</v>
          </cell>
          <cell r="GB71">
            <v>372.66699999999997</v>
          </cell>
          <cell r="GC71">
            <v>85.242999999999995</v>
          </cell>
          <cell r="GD71">
            <v>30.17</v>
          </cell>
          <cell r="GE71">
            <v>55.073</v>
          </cell>
          <cell r="GF71">
            <v>452.601</v>
          </cell>
          <cell r="GG71">
            <v>170.78200000000001</v>
          </cell>
          <cell r="GH71">
            <v>281.81900000000002</v>
          </cell>
          <cell r="GI71">
            <v>618.61</v>
          </cell>
          <cell r="GJ71">
            <v>355.56900000000002</v>
          </cell>
          <cell r="GK71">
            <v>263.041</v>
          </cell>
          <cell r="GL71">
            <v>259.59699999999998</v>
          </cell>
          <cell r="GM71">
            <v>169.256</v>
          </cell>
          <cell r="GN71">
            <v>90.34</v>
          </cell>
          <cell r="GO71">
            <v>259.738</v>
          </cell>
          <cell r="GP71">
            <v>154.196</v>
          </cell>
          <cell r="GQ71">
            <v>105.542</v>
          </cell>
          <cell r="GR71">
            <v>45.072000000000003</v>
          </cell>
          <cell r="GS71">
            <v>21.231000000000002</v>
          </cell>
          <cell r="GT71">
            <v>23.841000000000001</v>
          </cell>
          <cell r="GU71">
            <v>358.87099999999998</v>
          </cell>
          <cell r="GV71">
            <v>201.37299999999999</v>
          </cell>
          <cell r="GW71">
            <v>157.49799999999999</v>
          </cell>
          <cell r="GX71">
            <v>1942.6959999999999</v>
          </cell>
          <cell r="GY71">
            <v>971.24</v>
          </cell>
          <cell r="GZ71">
            <v>971.45500000000004</v>
          </cell>
          <cell r="HA71">
            <v>753.24300000000005</v>
          </cell>
          <cell r="HB71">
            <v>372.322</v>
          </cell>
          <cell r="HC71">
            <v>380.92099999999999</v>
          </cell>
          <cell r="HD71">
            <v>212.16200000000001</v>
          </cell>
          <cell r="HE71">
            <v>108.884</v>
          </cell>
          <cell r="HF71">
            <v>103.279</v>
          </cell>
          <cell r="HG71">
            <v>234.898</v>
          </cell>
          <cell r="HH71">
            <v>118.873</v>
          </cell>
          <cell r="HI71">
            <v>116.02500000000001</v>
          </cell>
          <cell r="HJ71">
            <v>306.18299999999999</v>
          </cell>
          <cell r="HK71">
            <v>144.566</v>
          </cell>
          <cell r="HL71">
            <v>161.61699999999999</v>
          </cell>
          <cell r="HM71">
            <v>1189.452</v>
          </cell>
          <cell r="HN71">
            <v>598.91800000000001</v>
          </cell>
          <cell r="HO71">
            <v>590.53399999999999</v>
          </cell>
          <cell r="HP71">
            <v>1075.17</v>
          </cell>
          <cell r="HQ71">
            <v>537.59699999999998</v>
          </cell>
          <cell r="HR71">
            <v>537.572</v>
          </cell>
          <cell r="HS71">
            <v>380.43599999999998</v>
          </cell>
          <cell r="HT71">
            <v>177.54900000000001</v>
          </cell>
          <cell r="HU71">
            <v>202.887</v>
          </cell>
          <cell r="HV71">
            <v>364.11399999999998</v>
          </cell>
          <cell r="HW71">
            <v>195.09299999999999</v>
          </cell>
          <cell r="HX71">
            <v>169.02099999999999</v>
          </cell>
          <cell r="HY71">
            <v>330.62</v>
          </cell>
          <cell r="HZ71">
            <v>164.95599999999999</v>
          </cell>
          <cell r="IA71">
            <v>165.66399999999999</v>
          </cell>
          <cell r="IB71">
            <v>114.283</v>
          </cell>
          <cell r="IC71">
            <v>61.320999999999998</v>
          </cell>
          <cell r="ID71">
            <v>52.962000000000003</v>
          </cell>
          <cell r="IE71">
            <v>112.08</v>
          </cell>
          <cell r="IF71">
            <v>60.023000000000003</v>
          </cell>
          <cell r="IG71">
            <v>52.057000000000002</v>
          </cell>
          <cell r="IH71">
            <v>2.2029999999999998</v>
          </cell>
          <cell r="II71">
            <v>1.298</v>
          </cell>
          <cell r="IJ71">
            <v>0.90500000000000003</v>
          </cell>
          <cell r="IK71">
            <v>2.2029999999999998</v>
          </cell>
          <cell r="IL71">
            <v>1.298</v>
          </cell>
          <cell r="IM71">
            <v>0.90500000000000003</v>
          </cell>
          <cell r="IN71">
            <v>0</v>
          </cell>
          <cell r="IO71">
            <v>0</v>
          </cell>
          <cell r="IP71">
            <v>0</v>
          </cell>
          <cell r="IQ71">
            <v>249.93199999999999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12947.324000000001</v>
          </cell>
          <cell r="C83">
            <v>6797.5029999999997</v>
          </cell>
          <cell r="D83">
            <v>6149.8209999999999</v>
          </cell>
          <cell r="E83">
            <v>2276.9609999999998</v>
          </cell>
          <cell r="F83">
            <v>1144.857</v>
          </cell>
          <cell r="G83">
            <v>1132.105</v>
          </cell>
          <cell r="H83">
            <v>675.99699999999996</v>
          </cell>
          <cell r="I83">
            <v>334.536</v>
          </cell>
          <cell r="J83">
            <v>341.46100000000001</v>
          </cell>
          <cell r="K83">
            <v>738.28300000000002</v>
          </cell>
          <cell r="L83">
            <v>351.23</v>
          </cell>
          <cell r="M83">
            <v>387.053</v>
          </cell>
          <cell r="N83">
            <v>862.68100000000004</v>
          </cell>
          <cell r="O83">
            <v>459.09100000000001</v>
          </cell>
          <cell r="P83">
            <v>403.59100000000001</v>
          </cell>
          <cell r="Q83">
            <v>10670.362999999999</v>
          </cell>
          <cell r="R83">
            <v>5652.6459999999997</v>
          </cell>
          <cell r="S83">
            <v>5017.7169999999996</v>
          </cell>
          <cell r="T83">
            <v>4661.8509999999997</v>
          </cell>
          <cell r="U83">
            <v>2396.6320000000001</v>
          </cell>
          <cell r="V83">
            <v>2265.2190000000001</v>
          </cell>
          <cell r="W83">
            <v>1224.2750000000001</v>
          </cell>
          <cell r="X83">
            <v>605.51</v>
          </cell>
          <cell r="Y83">
            <v>618.76499999999999</v>
          </cell>
          <cell r="Z83">
            <v>1414.0340000000001</v>
          </cell>
          <cell r="AA83">
            <v>720.83399999999995</v>
          </cell>
          <cell r="AB83">
            <v>693.2</v>
          </cell>
          <cell r="AC83">
            <v>2023.5419999999999</v>
          </cell>
          <cell r="AD83">
            <v>1070.287</v>
          </cell>
          <cell r="AE83">
            <v>953.25400000000002</v>
          </cell>
          <cell r="AF83">
            <v>6008.5119999999997</v>
          </cell>
          <cell r="AG83">
            <v>3256.0149999999999</v>
          </cell>
          <cell r="AH83">
            <v>2752.498</v>
          </cell>
          <cell r="AI83">
            <v>2447.81</v>
          </cell>
          <cell r="AJ83">
            <v>1300.5409999999999</v>
          </cell>
          <cell r="AK83">
            <v>1147.268</v>
          </cell>
          <cell r="AL83">
            <v>3560.703</v>
          </cell>
          <cell r="AM83">
            <v>1955.473</v>
          </cell>
          <cell r="AN83">
            <v>1605.229</v>
          </cell>
          <cell r="AO83">
            <v>2173.9670000000001</v>
          </cell>
          <cell r="AP83">
            <v>1146.318</v>
          </cell>
          <cell r="AQ83">
            <v>1027.6500000000001</v>
          </cell>
          <cell r="AR83">
            <v>1386.7349999999999</v>
          </cell>
          <cell r="AS83">
            <v>809.15499999999997</v>
          </cell>
          <cell r="AT83">
            <v>577.58000000000004</v>
          </cell>
          <cell r="AU83">
            <v>973.84900000000005</v>
          </cell>
          <cell r="AV83">
            <v>508.43099999999998</v>
          </cell>
          <cell r="AW83">
            <v>465.41800000000001</v>
          </cell>
          <cell r="AX83">
            <v>11973.475</v>
          </cell>
          <cell r="AY83">
            <v>6289.0720000000001</v>
          </cell>
          <cell r="AZ83">
            <v>5684.4030000000002</v>
          </cell>
          <cell r="BA83">
            <v>20632.147000000001</v>
          </cell>
          <cell r="BB83">
            <v>10122.019</v>
          </cell>
          <cell r="BC83">
            <v>10510.128000000001</v>
          </cell>
          <cell r="BD83">
            <v>3088.3180000000002</v>
          </cell>
          <cell r="BE83">
            <v>1475.8009999999999</v>
          </cell>
          <cell r="BF83">
            <v>1612.5170000000001</v>
          </cell>
          <cell r="BG83">
            <v>2251.902</v>
          </cell>
          <cell r="BH83">
            <v>1099.9639999999999</v>
          </cell>
          <cell r="BI83">
            <v>1151.9390000000001</v>
          </cell>
          <cell r="BJ83">
            <v>1458.2159999999999</v>
          </cell>
          <cell r="BK83">
            <v>751.05499999999995</v>
          </cell>
          <cell r="BL83">
            <v>707.16099999999994</v>
          </cell>
          <cell r="BM83">
            <v>793.68600000000004</v>
          </cell>
          <cell r="BN83">
            <v>348.90899999999999</v>
          </cell>
          <cell r="BO83">
            <v>444.77699999999999</v>
          </cell>
          <cell r="BP83">
            <v>298.85199999999998</v>
          </cell>
          <cell r="BQ83">
            <v>136.91200000000001</v>
          </cell>
          <cell r="BR83">
            <v>161.94</v>
          </cell>
          <cell r="BS83">
            <v>294.36</v>
          </cell>
          <cell r="BT83">
            <v>164.72800000000001</v>
          </cell>
          <cell r="BU83">
            <v>129.63200000000001</v>
          </cell>
          <cell r="BV83">
            <v>542.05499999999995</v>
          </cell>
          <cell r="BW83">
            <v>211.10900000000001</v>
          </cell>
          <cell r="BX83">
            <v>330.94600000000003</v>
          </cell>
          <cell r="BY83">
            <v>1091.989</v>
          </cell>
          <cell r="BZ83">
            <v>497.78899999999999</v>
          </cell>
          <cell r="CA83">
            <v>594.20000000000005</v>
          </cell>
          <cell r="CB83">
            <v>646.00800000000004</v>
          </cell>
          <cell r="CC83">
            <v>329.61</v>
          </cell>
          <cell r="CD83">
            <v>316.39800000000002</v>
          </cell>
          <cell r="CE83">
            <v>73.66</v>
          </cell>
          <cell r="CF83">
            <v>34.353000000000002</v>
          </cell>
          <cell r="CG83">
            <v>39.308</v>
          </cell>
          <cell r="CH83">
            <v>445.98099999999999</v>
          </cell>
          <cell r="CI83">
            <v>168.179</v>
          </cell>
          <cell r="CJ83">
            <v>277.80200000000002</v>
          </cell>
          <cell r="CK83">
            <v>718.27599999999995</v>
          </cell>
          <cell r="CL83">
            <v>386.48</v>
          </cell>
          <cell r="CM83">
            <v>331.79599999999999</v>
          </cell>
          <cell r="CN83">
            <v>392.28100000000001</v>
          </cell>
          <cell r="CO83">
            <v>217.16</v>
          </cell>
          <cell r="CP83">
            <v>175.12100000000001</v>
          </cell>
          <cell r="CQ83">
            <v>327.84100000000001</v>
          </cell>
          <cell r="CR83">
            <v>178.821</v>
          </cell>
          <cell r="CS83">
            <v>149.02000000000001</v>
          </cell>
          <cell r="CT83">
            <v>59.484999999999999</v>
          </cell>
          <cell r="CU83">
            <v>32.555999999999997</v>
          </cell>
          <cell r="CV83">
            <v>26.928999999999998</v>
          </cell>
          <cell r="CW83">
            <v>390.435</v>
          </cell>
          <cell r="CX83">
            <v>207.65899999999999</v>
          </cell>
          <cell r="CY83">
            <v>182.77600000000001</v>
          </cell>
          <cell r="CZ83">
            <v>12297.233</v>
          </cell>
          <cell r="DA83">
            <v>6402.2020000000002</v>
          </cell>
          <cell r="DB83">
            <v>5895.0309999999999</v>
          </cell>
          <cell r="DC83">
            <v>2255.3789999999999</v>
          </cell>
          <cell r="DD83">
            <v>1131.239</v>
          </cell>
          <cell r="DE83">
            <v>1124.1410000000001</v>
          </cell>
          <cell r="DF83">
            <v>671.35900000000004</v>
          </cell>
          <cell r="DG83">
            <v>331.00299999999999</v>
          </cell>
          <cell r="DH83">
            <v>340.35599999999999</v>
          </cell>
          <cell r="DI83">
            <v>730.66800000000001</v>
          </cell>
          <cell r="DJ83">
            <v>345.99099999999999</v>
          </cell>
          <cell r="DK83">
            <v>384.67700000000002</v>
          </cell>
          <cell r="DL83">
            <v>853.35299999999995</v>
          </cell>
          <cell r="DM83">
            <v>454.245</v>
          </cell>
          <cell r="DN83">
            <v>399.108</v>
          </cell>
          <cell r="DO83">
            <v>10041.853999999999</v>
          </cell>
          <cell r="DP83">
            <v>5270.9629999999997</v>
          </cell>
          <cell r="DQ83">
            <v>4770.8909999999996</v>
          </cell>
          <cell r="DR83">
            <v>4582.9930000000004</v>
          </cell>
          <cell r="DS83">
            <v>2346.7130000000002</v>
          </cell>
          <cell r="DT83">
            <v>2236.2809999999999</v>
          </cell>
          <cell r="DU83">
            <v>1210.586</v>
          </cell>
          <cell r="DV83">
            <v>596.18799999999999</v>
          </cell>
          <cell r="DW83">
            <v>614.39700000000005</v>
          </cell>
          <cell r="DX83">
            <v>1384.412</v>
          </cell>
          <cell r="DY83">
            <v>701.19399999999996</v>
          </cell>
          <cell r="DZ83">
            <v>683.21799999999996</v>
          </cell>
          <cell r="EA83">
            <v>1987.9949999999999</v>
          </cell>
          <cell r="EB83">
            <v>1049.33</v>
          </cell>
          <cell r="EC83">
            <v>938.66499999999996</v>
          </cell>
          <cell r="ED83">
            <v>5458.86</v>
          </cell>
          <cell r="EE83">
            <v>2924.25</v>
          </cell>
          <cell r="EF83">
            <v>2534.61</v>
          </cell>
          <cell r="EG83">
            <v>2353.96</v>
          </cell>
          <cell r="EH83">
            <v>1243.296</v>
          </cell>
          <cell r="EI83">
            <v>1110.664</v>
          </cell>
          <cell r="EJ83">
            <v>3104.9</v>
          </cell>
          <cell r="EK83">
            <v>1680.954</v>
          </cell>
          <cell r="EL83">
            <v>1423.9459999999999</v>
          </cell>
          <cell r="EM83">
            <v>2033.01</v>
          </cell>
          <cell r="EN83">
            <v>1063.546</v>
          </cell>
          <cell r="EO83">
            <v>969.46400000000006</v>
          </cell>
          <cell r="EP83">
            <v>1071.8900000000001</v>
          </cell>
          <cell r="EQ83">
            <v>617.40800000000002</v>
          </cell>
          <cell r="ER83">
            <v>454.483</v>
          </cell>
          <cell r="ES83">
            <v>968.24699999999996</v>
          </cell>
          <cell r="ET83">
            <v>504.678</v>
          </cell>
          <cell r="EU83">
            <v>463.56799999999998</v>
          </cell>
          <cell r="EV83">
            <v>11328.986000000001</v>
          </cell>
          <cell r="EW83">
            <v>5897.5230000000001</v>
          </cell>
          <cell r="EX83">
            <v>5431.4629999999997</v>
          </cell>
          <cell r="EY83">
            <v>16417.053</v>
          </cell>
          <cell r="EZ83">
            <v>8129.8919999999998</v>
          </cell>
          <cell r="FA83">
            <v>8287.1610000000001</v>
          </cell>
          <cell r="FB83">
            <v>2933.145</v>
          </cell>
          <cell r="FC83">
            <v>1381.5170000000001</v>
          </cell>
          <cell r="FD83">
            <v>1551.6289999999999</v>
          </cell>
          <cell r="FE83">
            <v>2186.7939999999999</v>
          </cell>
          <cell r="FF83">
            <v>1058.2239999999999</v>
          </cell>
          <cell r="FG83">
            <v>1128.57</v>
          </cell>
          <cell r="FH83">
            <v>1427.2629999999999</v>
          </cell>
          <cell r="FI83">
            <v>732.00900000000001</v>
          </cell>
          <cell r="FJ83">
            <v>695.25400000000002</v>
          </cell>
          <cell r="FK83">
            <v>759.53099999999995</v>
          </cell>
          <cell r="FL83">
            <v>326.21499999999997</v>
          </cell>
          <cell r="FM83">
            <v>433.31599999999997</v>
          </cell>
          <cell r="FN83">
            <v>290.46600000000001</v>
          </cell>
          <cell r="FO83">
            <v>131.96700000000001</v>
          </cell>
          <cell r="FP83">
            <v>158.499</v>
          </cell>
          <cell r="FQ83">
            <v>286.96300000000002</v>
          </cell>
          <cell r="FR83">
            <v>160.9</v>
          </cell>
          <cell r="FS83">
            <v>126.063</v>
          </cell>
          <cell r="FT83">
            <v>459.387</v>
          </cell>
          <cell r="FU83">
            <v>162.392</v>
          </cell>
          <cell r="FV83">
            <v>296.995</v>
          </cell>
          <cell r="FW83">
            <v>1032.56</v>
          </cell>
          <cell r="FX83">
            <v>462.762</v>
          </cell>
          <cell r="FY83">
            <v>569.79700000000003</v>
          </cell>
          <cell r="FZ83">
            <v>643.27200000000005</v>
          </cell>
          <cell r="GA83">
            <v>327.52</v>
          </cell>
          <cell r="GB83">
            <v>315.75200000000001</v>
          </cell>
          <cell r="GC83">
            <v>73.66</v>
          </cell>
          <cell r="GD83">
            <v>34.353000000000002</v>
          </cell>
          <cell r="GE83">
            <v>39.308</v>
          </cell>
          <cell r="GF83">
            <v>389.28699999999998</v>
          </cell>
          <cell r="GG83">
            <v>135.24199999999999</v>
          </cell>
          <cell r="GH83">
            <v>254.04499999999999</v>
          </cell>
          <cell r="GI83">
            <v>682.03800000000001</v>
          </cell>
          <cell r="GJ83">
            <v>365.20800000000003</v>
          </cell>
          <cell r="GK83">
            <v>316.83</v>
          </cell>
          <cell r="GL83">
            <v>381.01799999999997</v>
          </cell>
          <cell r="GM83">
            <v>210.37</v>
          </cell>
          <cell r="GN83">
            <v>170.648</v>
          </cell>
          <cell r="GO83">
            <v>324.97399999999999</v>
          </cell>
          <cell r="GP83">
            <v>177.15799999999999</v>
          </cell>
          <cell r="GQ83">
            <v>147.816</v>
          </cell>
          <cell r="GR83">
            <v>59.484999999999999</v>
          </cell>
          <cell r="GS83">
            <v>32.555999999999997</v>
          </cell>
          <cell r="GT83">
            <v>26.928999999999998</v>
          </cell>
          <cell r="GU83">
            <v>357.06400000000002</v>
          </cell>
          <cell r="GV83">
            <v>188.05</v>
          </cell>
          <cell r="GW83">
            <v>169.01400000000001</v>
          </cell>
          <cell r="GX83">
            <v>1867.347</v>
          </cell>
          <cell r="GY83">
            <v>932.75</v>
          </cell>
          <cell r="GZ83">
            <v>934.59699999999998</v>
          </cell>
          <cell r="HA83">
            <v>742.04100000000005</v>
          </cell>
          <cell r="HB83">
            <v>363.79700000000003</v>
          </cell>
          <cell r="HC83">
            <v>378.24400000000003</v>
          </cell>
          <cell r="HD83">
            <v>239.738</v>
          </cell>
          <cell r="HE83">
            <v>119.172</v>
          </cell>
          <cell r="HF83">
            <v>120.56699999999999</v>
          </cell>
          <cell r="HG83">
            <v>274.233</v>
          </cell>
          <cell r="HH83">
            <v>127.991</v>
          </cell>
          <cell r="HI83">
            <v>146.24100000000001</v>
          </cell>
          <cell r="HJ83">
            <v>228.07</v>
          </cell>
          <cell r="HK83">
            <v>116.634</v>
          </cell>
          <cell r="HL83">
            <v>111.43600000000001</v>
          </cell>
          <cell r="HM83">
            <v>1125.306</v>
          </cell>
          <cell r="HN83">
            <v>568.95399999999995</v>
          </cell>
          <cell r="HO83">
            <v>556.35199999999998</v>
          </cell>
          <cell r="HP83">
            <v>998.69399999999996</v>
          </cell>
          <cell r="HQ83">
            <v>499.54399999999998</v>
          </cell>
          <cell r="HR83">
            <v>499.15</v>
          </cell>
          <cell r="HS83">
            <v>331.702</v>
          </cell>
          <cell r="HT83">
            <v>157.376</v>
          </cell>
          <cell r="HU83">
            <v>174.32499999999999</v>
          </cell>
          <cell r="HV83">
            <v>319.452</v>
          </cell>
          <cell r="HW83">
            <v>152.66300000000001</v>
          </cell>
          <cell r="HX83">
            <v>166.79</v>
          </cell>
          <cell r="HY83">
            <v>347.54</v>
          </cell>
          <cell r="HZ83">
            <v>189.506</v>
          </cell>
          <cell r="IA83">
            <v>158.035</v>
          </cell>
          <cell r="IB83">
            <v>126.61199999999999</v>
          </cell>
          <cell r="IC83">
            <v>69.409000000000006</v>
          </cell>
          <cell r="ID83">
            <v>57.203000000000003</v>
          </cell>
          <cell r="IE83">
            <v>123.514</v>
          </cell>
          <cell r="IF83">
            <v>67.02</v>
          </cell>
          <cell r="IG83">
            <v>56.494</v>
          </cell>
          <cell r="IH83">
            <v>3.097</v>
          </cell>
          <cell r="II83">
            <v>2.3889999999999998</v>
          </cell>
          <cell r="IJ83">
            <v>0.70799999999999996</v>
          </cell>
          <cell r="IK83">
            <v>3.097</v>
          </cell>
          <cell r="IL83">
            <v>2.3889999999999998</v>
          </cell>
          <cell r="IM83">
            <v>0.70799999999999996</v>
          </cell>
          <cell r="IN83">
            <v>0</v>
          </cell>
          <cell r="IO83">
            <v>0</v>
          </cell>
          <cell r="IP83">
            <v>0</v>
          </cell>
          <cell r="IQ83">
            <v>246.08600000000001</v>
          </cell>
        </row>
      </sheetData>
      <sheetData sheetId="5">
        <row r="1">
          <cell r="B1" t="str">
            <v>&gt; 15-24 years ;  &gt; Changed jobs in last 12 months ;  &gt; Males ;</v>
          </cell>
          <cell r="C1" t="str">
            <v>&gt; 15-24 years ;  &gt; Changed jobs in last 12 months ;  &gt; Females ;</v>
          </cell>
          <cell r="D1" t="str">
            <v>&gt; 15-24 years ;  &gt; Did not change jobs in last 12 months ;  Persons ;</v>
          </cell>
          <cell r="E1" t="str">
            <v>&gt; 15-24 years ;  &gt; Did not change jobs in last 12 months ;  &gt; Males ;</v>
          </cell>
          <cell r="F1" t="str">
            <v>&gt; 15-24 years ;  &gt; Did not change jobs in last 12 months ;  &gt; Females ;</v>
          </cell>
          <cell r="G1" t="str">
            <v>&gt; 15-24 years ;  Civilian Population aged 15 and over ;  Persons ;</v>
          </cell>
          <cell r="H1" t="str">
            <v>&gt; 15-24 years ;  Civilian Population aged 15 and over ;  &gt; Males ;</v>
          </cell>
          <cell r="I1" t="str">
            <v>&gt; 15-24 years ;  Civilian Population aged 15 and over ;  &gt; Females ;</v>
          </cell>
          <cell r="J1" t="str">
            <v>&gt; 15-24 years ;  Left, lost or worked multiple jobs last year ;  Persons ;</v>
          </cell>
          <cell r="K1" t="str">
            <v>&gt; 15-24 years ;  Left, lost or worked multiple jobs last year ;  &gt; Males ;</v>
          </cell>
          <cell r="L1" t="str">
            <v>&gt; 15-24 years ;  Left, lost or worked multiple jobs last year ;  &gt; Females ;</v>
          </cell>
          <cell r="M1" t="str">
            <v>&gt; 15-24 years ;  &gt; Employed and had more than one job last year ;  Persons ;</v>
          </cell>
          <cell r="N1" t="str">
            <v>&gt; 15-24 years ;  &gt; Employed and had more than one job last year ;  &gt; Males ;</v>
          </cell>
          <cell r="O1" t="str">
            <v>&gt; 15-24 years ;  &gt; Employed and had more than one job last year ;  &gt; Females ;</v>
          </cell>
          <cell r="P1" t="str">
            <v>&gt; 15-24 years ;  &gt;&gt; Single job holder and had more than one job last year ;  Persons ;</v>
          </cell>
          <cell r="Q1" t="str">
            <v>&gt; 15-24 years ;  &gt;&gt; Single job holder and had more than one job last year ;  &gt; Males ;</v>
          </cell>
          <cell r="R1" t="str">
            <v>&gt; 15-24 years ;  &gt;&gt; Single job holder and had more than one job last year ;  &gt; Females ;</v>
          </cell>
          <cell r="S1" t="str">
            <v>&gt; 15-24 years ;  &gt;&gt; Multiple job holder and had more than one job last year ;  Persons ;</v>
          </cell>
          <cell r="T1" t="str">
            <v>&gt; 15-24 years ;  &gt;&gt; Multiple job holder and had more than one job last year ;  &gt; Males ;</v>
          </cell>
          <cell r="U1" t="str">
            <v>&gt; 15-24 years ;  &gt;&gt; Multiple job holder and had more than one job last year ;  &gt; Females ;</v>
          </cell>
          <cell r="V1" t="str">
            <v>&gt; 15-24 years ;  &gt;&gt; Underemployed and had more than one job last year ;  Persons ;</v>
          </cell>
          <cell r="W1" t="str">
            <v>&gt; 15-24 years ;  &gt;&gt; Underemployed and had more than one job last year ;  &gt; Males ;</v>
          </cell>
          <cell r="X1" t="str">
            <v>&gt; 15-24 years ;  &gt;&gt; Underemployed and had more than one job last year ;  &gt; Females ;</v>
          </cell>
          <cell r="Y1" t="str">
            <v>&gt; 15-24 years ;  &gt; Unemployed and had a job last year ;  Persons ;</v>
          </cell>
          <cell r="Z1" t="str">
            <v>&gt; 15-24 years ;  &gt; Unemployed and had a job last year ;  &gt; Males ;</v>
          </cell>
          <cell r="AA1" t="str">
            <v>&gt; 15-24 years ;  &gt; Unemployed and had a job last year ;  &gt; Females ;</v>
          </cell>
          <cell r="AB1" t="str">
            <v>&gt; 15-24 years ;  &gt; Not in the labour force and had a job last year ;  Persons ;</v>
          </cell>
          <cell r="AC1" t="str">
            <v>&gt; 15-24 years ;  &gt; Not in the labour force and had a job last year ;  &gt; Males ;</v>
          </cell>
          <cell r="AD1" t="str">
            <v>&gt; 15-24 years ;  &gt; Not in the labour force and had a job last year ;  &gt; Females ;</v>
          </cell>
          <cell r="AE1" t="str">
            <v>&gt; 15-24 years ;  Left a job last year ;  Persons ;</v>
          </cell>
          <cell r="AF1" t="str">
            <v>&gt; 15-24 years ;  Left a job last year ;  &gt; Males ;</v>
          </cell>
          <cell r="AG1" t="str">
            <v>&gt; 15-24 years ;  Left a job last year ;  &gt; Females ;</v>
          </cell>
          <cell r="AH1" t="str">
            <v>&gt; 15-24 years ;  &gt; Employed in a new job since left last job ;  Persons ;</v>
          </cell>
          <cell r="AI1" t="str">
            <v>&gt; 15-24 years ;  &gt; Employed in a new job since left last job ;  &gt; Males ;</v>
          </cell>
          <cell r="AJ1" t="str">
            <v>&gt; 15-24 years ;  &gt; Employed in a new job since left last job ;  &gt; Females ;</v>
          </cell>
          <cell r="AK1" t="str">
            <v>&gt; 15-24 years ;  &gt;&gt; Underemployed in a new job since left last job ;  Persons ;</v>
          </cell>
          <cell r="AL1" t="str">
            <v>&gt; 15-24 years ;  &gt;&gt; Underemployed in a new job since left last job ;  &gt; Males ;</v>
          </cell>
          <cell r="AM1" t="str">
            <v>&gt; 15-24 years ;  &gt;&gt; Underemployed in a new job since left last job ;  &gt; Females ;</v>
          </cell>
          <cell r="AN1" t="str">
            <v>&gt; 15-24 years ;  &gt; Not employed since left last job ;  Persons ;</v>
          </cell>
          <cell r="AO1" t="str">
            <v>&gt; 15-24 years ;  &gt; Not employed since left last job ;  &gt; Males ;</v>
          </cell>
          <cell r="AP1" t="str">
            <v>&gt; 15-24 years ;  &gt; Not employed since left last job ;  &gt; Females ;</v>
          </cell>
          <cell r="AQ1" t="str">
            <v>&gt; 15-24 years ;  Lost a job last year ;  Persons ;</v>
          </cell>
          <cell r="AR1" t="str">
            <v>&gt; 15-24 years ;  Lost a job last year ;  &gt; Males ;</v>
          </cell>
          <cell r="AS1" t="str">
            <v>&gt; 15-24 years ;  Lost a job last year ;  &gt; Females ;</v>
          </cell>
          <cell r="AT1" t="str">
            <v>&gt; 15-24 years ;  &gt; Retrenched last year ;  Persons ;</v>
          </cell>
          <cell r="AU1" t="str">
            <v>&gt; 15-24 years ;  &gt; Retrenched last year ;  &gt; Males ;</v>
          </cell>
          <cell r="AV1" t="str">
            <v>&gt; 15-24 years ;  &gt; Retrenched last year ;  &gt; Females ;</v>
          </cell>
          <cell r="AW1" t="str">
            <v>&gt; 15-24 years ;  &gt; Employed in a new job since lost last job ;  Persons ;</v>
          </cell>
          <cell r="AX1" t="str">
            <v>&gt; 15-24 years ;  &gt; Employed in a new job since lost last job ;  &gt; Males ;</v>
          </cell>
          <cell r="AY1" t="str">
            <v>&gt; 15-24 years ;  &gt; Employed in a new job since lost last job ;  &gt; Females ;</v>
          </cell>
          <cell r="AZ1" t="str">
            <v>&gt; 15-24 years ;  &gt;&gt; Underemployed in a new job since lost last job ;  Persons ;</v>
          </cell>
          <cell r="BA1" t="str">
            <v>&gt; 15-24 years ;  &gt;&gt; Underemployed in a new job since lost last job ;  &gt; Males ;</v>
          </cell>
          <cell r="BB1" t="str">
            <v>&gt; 15-24 years ;  &gt;&gt; Underemployed in a new job since lost last job ;  &gt; Females ;</v>
          </cell>
          <cell r="BC1" t="str">
            <v>&gt; 15-24 years ;  &gt; Not employed since lost last job ;  Persons ;</v>
          </cell>
          <cell r="BD1" t="str">
            <v>&gt; 15-24 years ;  &gt; Not employed since lost last job ;  &gt; Males ;</v>
          </cell>
          <cell r="BE1" t="str">
            <v>&gt; 15-24 years ;  &gt; Not employed since lost last job ;  &gt; Females ;</v>
          </cell>
          <cell r="BF1" t="str">
            <v>&gt; 25-44 years ;  Employed total ;  Persons ;</v>
          </cell>
          <cell r="BG1" t="str">
            <v>&gt; 25-44 years ;  Employed total ;  &gt; Males ;</v>
          </cell>
          <cell r="BH1" t="str">
            <v>&gt; 25-44 years ;  Employed total ;  &gt; Females ;</v>
          </cell>
          <cell r="BI1" t="str">
            <v>&gt; 25-44 years ;  &gt; Less than 1 year in main job ;  Persons ;</v>
          </cell>
          <cell r="BJ1" t="str">
            <v>&gt; 25-44 years ;  &gt; Less than 1 year in main job ;  &gt; Males ;</v>
          </cell>
          <cell r="BK1" t="str">
            <v>&gt; 25-44 years ;  &gt; Less than 1 year in main job ;  &gt; Females ;</v>
          </cell>
          <cell r="BL1" t="str">
            <v>&gt; 25-44 years ;  &gt;&gt; Less than 3 months in main job ;  Persons ;</v>
          </cell>
          <cell r="BM1" t="str">
            <v>&gt; 25-44 years ;  &gt;&gt; Less than 3 months in main job ;  &gt; Males ;</v>
          </cell>
          <cell r="BN1" t="str">
            <v>&gt; 25-44 years ;  &gt;&gt; Less than 3 months in main job ;  &gt; Females ;</v>
          </cell>
          <cell r="BO1" t="str">
            <v>&gt; 25-44 years ;  &gt;&gt; 3-5 months in main job ;  Persons ;</v>
          </cell>
          <cell r="BP1" t="str">
            <v>&gt; 25-44 years ;  &gt;&gt; 3-5 months in main job ;  &gt; Males ;</v>
          </cell>
          <cell r="BQ1" t="str">
            <v>&gt; 25-44 years ;  &gt;&gt; 3-5 months in main job ;  &gt; Females ;</v>
          </cell>
          <cell r="BR1" t="str">
            <v>&gt; 25-44 years ;  &gt;&gt; 6-11 months in main job ;  Persons ;</v>
          </cell>
          <cell r="BS1" t="str">
            <v>&gt; 25-44 years ;  &gt;&gt; 6-11 months in main job ;  &gt; Males ;</v>
          </cell>
          <cell r="BT1" t="str">
            <v>&gt; 25-44 years ;  &gt;&gt; 6-11 months in main job ;  &gt; Females ;</v>
          </cell>
          <cell r="BU1" t="str">
            <v>&gt; 25-44 years ;  &gt; 1 year or more in main job ;  Persons ;</v>
          </cell>
          <cell r="BV1" t="str">
            <v>&gt; 25-44 years ;  &gt; 1 year or more in main job ;  &gt; Males ;</v>
          </cell>
          <cell r="BW1" t="str">
            <v>&gt; 25-44 years ;  &gt; 1 year or more in main job ;  &gt; Females ;</v>
          </cell>
          <cell r="BX1" t="str">
            <v>&gt; 25-44 years ;  &gt;&gt; 1-4 years in main job ;  Persons ;</v>
          </cell>
          <cell r="BY1" t="str">
            <v>&gt; 25-44 years ;  &gt;&gt; 1-4 years in main job ;  &gt; Males ;</v>
          </cell>
          <cell r="BZ1" t="str">
            <v>&gt; 25-44 years ;  &gt;&gt; 1-4 years in main job ;  &gt; Females ;</v>
          </cell>
          <cell r="CA1" t="str">
            <v>&gt; 25-44 years ;  &gt;&gt;&gt; 1 year in main job ;  Persons ;</v>
          </cell>
          <cell r="CB1" t="str">
            <v>&gt; 25-44 years ;  &gt;&gt;&gt; 1 year in main job ;  &gt; Males ;</v>
          </cell>
          <cell r="CC1" t="str">
            <v>&gt; 25-44 years ;  &gt;&gt;&gt; 1 year in main job ;  &gt; Females ;</v>
          </cell>
          <cell r="CD1" t="str">
            <v>&gt; 25-44 years ;  &gt;&gt;&gt; 2 years in main job ;  Persons ;</v>
          </cell>
          <cell r="CE1" t="str">
            <v>&gt; 25-44 years ;  &gt;&gt;&gt; 2 years in main job ;  &gt; Males ;</v>
          </cell>
          <cell r="CF1" t="str">
            <v>&gt; 25-44 years ;  &gt;&gt;&gt; 2 years in main job ;  &gt; Females ;</v>
          </cell>
          <cell r="CG1" t="str">
            <v>&gt; 25-44 years ;  &gt;&gt;&gt; 3-4 years in main job ;  Persons ;</v>
          </cell>
          <cell r="CH1" t="str">
            <v>&gt; 25-44 years ;  &gt;&gt;&gt; 3-4 years in main job ;  &gt; Males ;</v>
          </cell>
          <cell r="CI1" t="str">
            <v>&gt; 25-44 years ;  &gt;&gt;&gt; 3-4 years in main job ;  &gt; Females ;</v>
          </cell>
          <cell r="CJ1" t="str">
            <v>&gt; 25-44 years ;  &gt;&gt; 5 years or more in main job ;  Persons ;</v>
          </cell>
          <cell r="CK1" t="str">
            <v>&gt; 25-44 years ;  &gt;&gt; 5 years or more in main job ;  &gt; Males ;</v>
          </cell>
          <cell r="CL1" t="str">
            <v>&gt; 25-44 years ;  &gt;&gt; 5 years or more in main job ;  &gt; Females ;</v>
          </cell>
          <cell r="CM1" t="str">
            <v>&gt; 25-44 years ;  &gt;&gt;&gt; 5-9 years in main job ;  Persons ;</v>
          </cell>
          <cell r="CN1" t="str">
            <v>&gt; 25-44 years ;  &gt;&gt;&gt; 5-9 years in main job ;  &gt; Males ;</v>
          </cell>
          <cell r="CO1" t="str">
            <v>&gt; 25-44 years ;  &gt;&gt;&gt; 5-9 years in main job ;  &gt; Females ;</v>
          </cell>
          <cell r="CP1" t="str">
            <v>&gt; 25-44 years ;  &gt;&gt;&gt; 10 years or more in main job ;  Persons ;</v>
          </cell>
          <cell r="CQ1" t="str">
            <v>&gt; 25-44 years ;  &gt;&gt;&gt; 10 years or more in main job ;  &gt; Males ;</v>
          </cell>
          <cell r="CR1" t="str">
            <v>&gt; 25-44 years ;  &gt;&gt;&gt; 10 years or more in main job ;  &gt; Females ;</v>
          </cell>
          <cell r="CS1" t="str">
            <v>&gt; 25-44 years ;  &gt;&gt;&gt;&gt; 10-19 years in main job ;  Persons ;</v>
          </cell>
          <cell r="CT1" t="str">
            <v>&gt; 25-44 years ;  &gt;&gt;&gt;&gt; 10-19 years in main job ;  &gt; Males ;</v>
          </cell>
          <cell r="CU1" t="str">
            <v>&gt; 25-44 years ;  &gt;&gt;&gt;&gt; 10-19 years in main job ;  &gt; Females ;</v>
          </cell>
          <cell r="CV1" t="str">
            <v>&gt; 25-44 years ;  &gt;&gt;&gt;&gt; 20 years or more in main job ;  Persons ;</v>
          </cell>
          <cell r="CW1" t="str">
            <v>&gt; 25-44 years ;  &gt;&gt;&gt;&gt; 20 years or more in main job ;  &gt; Males ;</v>
          </cell>
          <cell r="CX1" t="str">
            <v>&gt; 25-44 years ;  &gt;&gt;&gt;&gt; 20 years or more in main job ;  &gt; Females ;</v>
          </cell>
          <cell r="CY1" t="str">
            <v>&gt; 25-44 years ;  &gt; Changed jobs in last 12 months ;  Persons ;</v>
          </cell>
          <cell r="CZ1" t="str">
            <v>&gt; 25-44 years ;  &gt; Changed jobs in last 12 months ;  &gt; Males ;</v>
          </cell>
          <cell r="DA1" t="str">
            <v>&gt; 25-44 years ;  &gt; Changed jobs in last 12 months ;  &gt; Females ;</v>
          </cell>
          <cell r="DB1" t="str">
            <v>&gt; 25-44 years ;  &gt; Did not change jobs in last 12 months ;  Persons ;</v>
          </cell>
          <cell r="DC1" t="str">
            <v>&gt; 25-44 years ;  &gt; Did not change jobs in last 12 months ;  &gt; Males ;</v>
          </cell>
          <cell r="DD1" t="str">
            <v>&gt; 25-44 years ;  &gt; Did not change jobs in last 12 months ;  &gt; Females ;</v>
          </cell>
          <cell r="DE1" t="str">
            <v>&gt; 25-44 years ;  Civilian Population aged 15 and over ;  Persons ;</v>
          </cell>
          <cell r="DF1" t="str">
            <v>&gt; 25-44 years ;  Civilian Population aged 15 and over ;  &gt; Males ;</v>
          </cell>
          <cell r="DG1" t="str">
            <v>&gt; 25-44 years ;  Civilian Population aged 15 and over ;  &gt; Females ;</v>
          </cell>
          <cell r="DH1" t="str">
            <v>&gt; 25-44 years ;  Left, lost or worked multiple jobs last year ;  Persons ;</v>
          </cell>
          <cell r="DI1" t="str">
            <v>&gt; 25-44 years ;  Left, lost or worked multiple jobs last year ;  &gt; Males ;</v>
          </cell>
          <cell r="DJ1" t="str">
            <v>&gt; 25-44 years ;  Left, lost or worked multiple jobs last year ;  &gt; Females ;</v>
          </cell>
          <cell r="DK1" t="str">
            <v>&gt; 25-44 years ;  &gt; Employed and had more than one job last year ;  Persons ;</v>
          </cell>
          <cell r="DL1" t="str">
            <v>&gt; 25-44 years ;  &gt; Employed and had more than one job last year ;  &gt; Males ;</v>
          </cell>
          <cell r="DM1" t="str">
            <v>&gt; 25-44 years ;  &gt; Employed and had more than one job last year ;  &gt; Females ;</v>
          </cell>
          <cell r="DN1" t="str">
            <v>&gt; 25-44 years ;  &gt;&gt; Single job holder and had more than one job last year ;  Persons ;</v>
          </cell>
          <cell r="DO1" t="str">
            <v>&gt; 25-44 years ;  &gt;&gt; Single job holder and had more than one job last year ;  &gt; Males ;</v>
          </cell>
          <cell r="DP1" t="str">
            <v>&gt; 25-44 years ;  &gt;&gt; Single job holder and had more than one job last year ;  &gt; Females ;</v>
          </cell>
          <cell r="DQ1" t="str">
            <v>&gt; 25-44 years ;  &gt;&gt; Multiple job holder and had more than one job last year ;  Persons ;</v>
          </cell>
          <cell r="DR1" t="str">
            <v>&gt; 25-44 years ;  &gt;&gt; Multiple job holder and had more than one job last year ;  &gt; Males ;</v>
          </cell>
          <cell r="DS1" t="str">
            <v>&gt; 25-44 years ;  &gt;&gt; Multiple job holder and had more than one job last year ;  &gt; Females ;</v>
          </cell>
          <cell r="DT1" t="str">
            <v>&gt; 25-44 years ;  &gt;&gt; Underemployed and had more than one job last year ;  Persons ;</v>
          </cell>
          <cell r="DU1" t="str">
            <v>&gt; 25-44 years ;  &gt;&gt; Underemployed and had more than one job last year ;  &gt; Males ;</v>
          </cell>
          <cell r="DV1" t="str">
            <v>&gt; 25-44 years ;  &gt;&gt; Underemployed and had more than one job last year ;  &gt; Females ;</v>
          </cell>
          <cell r="DW1" t="str">
            <v>&gt; 25-44 years ;  &gt; Unemployed and had a job last year ;  Persons ;</v>
          </cell>
          <cell r="DX1" t="str">
            <v>&gt; 25-44 years ;  &gt; Unemployed and had a job last year ;  &gt; Males ;</v>
          </cell>
          <cell r="DY1" t="str">
            <v>&gt; 25-44 years ;  &gt; Unemployed and had a job last year ;  &gt; Females ;</v>
          </cell>
          <cell r="DZ1" t="str">
            <v>&gt; 25-44 years ;  &gt; Not in the labour force and had a job last year ;  Persons ;</v>
          </cell>
          <cell r="EA1" t="str">
            <v>&gt; 25-44 years ;  &gt; Not in the labour force and had a job last year ;  &gt; Males ;</v>
          </cell>
          <cell r="EB1" t="str">
            <v>&gt; 25-44 years ;  &gt; Not in the labour force and had a job last year ;  &gt; Females ;</v>
          </cell>
          <cell r="EC1" t="str">
            <v>&gt; 25-44 years ;  Left a job last year ;  Persons ;</v>
          </cell>
          <cell r="ED1" t="str">
            <v>&gt; 25-44 years ;  Left a job last year ;  &gt; Males ;</v>
          </cell>
          <cell r="EE1" t="str">
            <v>&gt; 25-44 years ;  Left a job last year ;  &gt; Females ;</v>
          </cell>
          <cell r="EF1" t="str">
            <v>&gt; 25-44 years ;  &gt; Employed in a new job since left last job ;  Persons ;</v>
          </cell>
          <cell r="EG1" t="str">
            <v>&gt; 25-44 years ;  &gt; Employed in a new job since left last job ;  &gt; Males ;</v>
          </cell>
          <cell r="EH1" t="str">
            <v>&gt; 25-44 years ;  &gt; Employed in a new job since left last job ;  &gt; Females ;</v>
          </cell>
          <cell r="EI1" t="str">
            <v>&gt; 25-44 years ;  &gt;&gt; Underemployed in a new job since left last job ;  Persons ;</v>
          </cell>
          <cell r="EJ1" t="str">
            <v>&gt; 25-44 years ;  &gt;&gt; Underemployed in a new job since left last job ;  &gt; Males ;</v>
          </cell>
          <cell r="EK1" t="str">
            <v>&gt; 25-44 years ;  &gt;&gt; Underemployed in a new job since left last job ;  &gt; Females ;</v>
          </cell>
          <cell r="EL1" t="str">
            <v>&gt; 25-44 years ;  &gt; Not employed since left last job ;  Persons ;</v>
          </cell>
          <cell r="EM1" t="str">
            <v>&gt; 25-44 years ;  &gt; Not employed since left last job ;  &gt; Males ;</v>
          </cell>
          <cell r="EN1" t="str">
            <v>&gt; 25-44 years ;  &gt; Not employed since left last job ;  &gt; Females ;</v>
          </cell>
          <cell r="EO1" t="str">
            <v>&gt; 25-44 years ;  Lost a job last year ;  Persons ;</v>
          </cell>
          <cell r="EP1" t="str">
            <v>&gt; 25-44 years ;  Lost a job last year ;  &gt; Males ;</v>
          </cell>
          <cell r="EQ1" t="str">
            <v>&gt; 25-44 years ;  Lost a job last year ;  &gt; Females ;</v>
          </cell>
          <cell r="ER1" t="str">
            <v>&gt; 25-44 years ;  &gt; Retrenched last year ;  Persons ;</v>
          </cell>
          <cell r="ES1" t="str">
            <v>&gt; 25-44 years ;  &gt; Retrenched last year ;  &gt; Males ;</v>
          </cell>
          <cell r="ET1" t="str">
            <v>&gt; 25-44 years ;  &gt; Retrenched last year ;  &gt; Females ;</v>
          </cell>
          <cell r="EU1" t="str">
            <v>&gt; 25-44 years ;  &gt; Employed in a new job since lost last job ;  Persons ;</v>
          </cell>
          <cell r="EV1" t="str">
            <v>&gt; 25-44 years ;  &gt; Employed in a new job since lost last job ;  &gt; Males ;</v>
          </cell>
          <cell r="EW1" t="str">
            <v>&gt; 25-44 years ;  &gt; Employed in a new job since lost last job ;  &gt; Females ;</v>
          </cell>
          <cell r="EX1" t="str">
            <v>&gt; 25-44 years ;  &gt;&gt; Underemployed in a new job since lost last job ;  Persons ;</v>
          </cell>
          <cell r="EY1" t="str">
            <v>&gt; 25-44 years ;  &gt;&gt; Underemployed in a new job since lost last job ;  &gt; Males ;</v>
          </cell>
          <cell r="EZ1" t="str">
            <v>&gt; 25-44 years ;  &gt;&gt; Underemployed in a new job since lost last job ;  &gt; Females ;</v>
          </cell>
          <cell r="FA1" t="str">
            <v>&gt; 25-44 years ;  &gt; Not employed since lost last job ;  Persons ;</v>
          </cell>
          <cell r="FB1" t="str">
            <v>&gt; 25-44 years ;  &gt; Not employed since lost last job ;  &gt; Males ;</v>
          </cell>
          <cell r="FC1" t="str">
            <v>&gt; 25-44 years ;  &gt; Not employed since lost last job ;  &gt; Females ;</v>
          </cell>
          <cell r="FD1" t="str">
            <v>&gt; 45-64 years ;  Employed total ;  Persons ;</v>
          </cell>
          <cell r="FE1" t="str">
            <v>&gt; 45-64 years ;  Employed total ;  &gt; Males ;</v>
          </cell>
          <cell r="FF1" t="str">
            <v>&gt; 45-64 years ;  Employed total ;  &gt; Females ;</v>
          </cell>
          <cell r="FG1" t="str">
            <v>&gt; 45-64 years ;  &gt; Less than 1 year in main job ;  Persons ;</v>
          </cell>
          <cell r="FH1" t="str">
            <v>&gt; 45-64 years ;  &gt; Less than 1 year in main job ;  &gt; Males ;</v>
          </cell>
          <cell r="FI1" t="str">
            <v>&gt; 45-64 years ;  &gt; Less than 1 year in main job ;  &gt; Females ;</v>
          </cell>
          <cell r="FJ1" t="str">
            <v>&gt; 45-64 years ;  &gt;&gt; Less than 3 months in main job ;  Persons ;</v>
          </cell>
          <cell r="FK1" t="str">
            <v>&gt; 45-64 years ;  &gt;&gt; Less than 3 months in main job ;  &gt; Males ;</v>
          </cell>
          <cell r="FL1" t="str">
            <v>&gt; 45-64 years ;  &gt;&gt; Less than 3 months in main job ;  &gt; Females ;</v>
          </cell>
          <cell r="FM1" t="str">
            <v>&gt; 45-64 years ;  &gt;&gt; 3-5 months in main job ;  Persons ;</v>
          </cell>
          <cell r="FN1" t="str">
            <v>&gt; 45-64 years ;  &gt;&gt; 3-5 months in main job ;  &gt; Males ;</v>
          </cell>
          <cell r="FO1" t="str">
            <v>&gt; 45-64 years ;  &gt;&gt; 3-5 months in main job ;  &gt; Females ;</v>
          </cell>
          <cell r="FP1" t="str">
            <v>&gt; 45-64 years ;  &gt;&gt; 6-11 months in main job ;  Persons ;</v>
          </cell>
          <cell r="FQ1" t="str">
            <v>&gt; 45-64 years ;  &gt;&gt; 6-11 months in main job ;  &gt; Males ;</v>
          </cell>
          <cell r="FR1" t="str">
            <v>&gt; 45-64 years ;  &gt;&gt; 6-11 months in main job ;  &gt; Females ;</v>
          </cell>
          <cell r="FS1" t="str">
            <v>&gt; 45-64 years ;  &gt; 1 year or more in main job ;  Persons ;</v>
          </cell>
          <cell r="FT1" t="str">
            <v>&gt; 45-64 years ;  &gt; 1 year or more in main job ;  &gt; Males ;</v>
          </cell>
          <cell r="FU1" t="str">
            <v>&gt; 45-64 years ;  &gt; 1 year or more in main job ;  &gt; Females ;</v>
          </cell>
          <cell r="FV1" t="str">
            <v>&gt; 45-64 years ;  &gt;&gt; 1-4 years in main job ;  Persons ;</v>
          </cell>
          <cell r="FW1" t="str">
            <v>&gt; 45-64 years ;  &gt;&gt; 1-4 years in main job ;  &gt; Males ;</v>
          </cell>
          <cell r="FX1" t="str">
            <v>&gt; 45-64 years ;  &gt;&gt; 1-4 years in main job ;  &gt; Females ;</v>
          </cell>
          <cell r="FY1" t="str">
            <v>&gt; 45-64 years ;  &gt;&gt;&gt; 1 year in main job ;  Persons ;</v>
          </cell>
          <cell r="FZ1" t="str">
            <v>&gt; 45-64 years ;  &gt;&gt;&gt; 1 year in main job ;  &gt; Males ;</v>
          </cell>
          <cell r="GA1" t="str">
            <v>&gt; 45-64 years ;  &gt;&gt;&gt; 1 year in main job ;  &gt; Females ;</v>
          </cell>
          <cell r="GB1" t="str">
            <v>&gt; 45-64 years ;  &gt;&gt;&gt; 2 years in main job ;  Persons ;</v>
          </cell>
          <cell r="GC1" t="str">
            <v>&gt; 45-64 years ;  &gt;&gt;&gt; 2 years in main job ;  &gt; Males ;</v>
          </cell>
          <cell r="GD1" t="str">
            <v>&gt; 45-64 years ;  &gt;&gt;&gt; 2 years in main job ;  &gt; Females ;</v>
          </cell>
          <cell r="GE1" t="str">
            <v>&gt; 45-64 years ;  &gt;&gt;&gt; 3-4 years in main job ;  Persons ;</v>
          </cell>
          <cell r="GF1" t="str">
            <v>&gt; 45-64 years ;  &gt;&gt;&gt; 3-4 years in main job ;  &gt; Males ;</v>
          </cell>
          <cell r="GG1" t="str">
            <v>&gt; 45-64 years ;  &gt;&gt;&gt; 3-4 years in main job ;  &gt; Females ;</v>
          </cell>
          <cell r="GH1" t="str">
            <v>&gt; 45-64 years ;  &gt;&gt; 5 years or more in main job ;  Persons ;</v>
          </cell>
          <cell r="GI1" t="str">
            <v>&gt; 45-64 years ;  &gt;&gt; 5 years or more in main job ;  &gt; Males ;</v>
          </cell>
          <cell r="GJ1" t="str">
            <v>&gt; 45-64 years ;  &gt;&gt; 5 years or more in main job ;  &gt; Females ;</v>
          </cell>
          <cell r="GK1" t="str">
            <v>&gt; 45-64 years ;  &gt;&gt;&gt; 5-9 years in main job ;  Persons ;</v>
          </cell>
          <cell r="GL1" t="str">
            <v>&gt; 45-64 years ;  &gt;&gt;&gt; 5-9 years in main job ;  &gt; Males ;</v>
          </cell>
          <cell r="GM1" t="str">
            <v>&gt; 45-64 years ;  &gt;&gt;&gt; 5-9 years in main job ;  &gt; Females ;</v>
          </cell>
          <cell r="GN1" t="str">
            <v>&gt; 45-64 years ;  &gt;&gt;&gt; 10 years or more in main job ;  Persons ;</v>
          </cell>
          <cell r="GO1" t="str">
            <v>&gt; 45-64 years ;  &gt;&gt;&gt; 10 years or more in main job ;  &gt; Males ;</v>
          </cell>
          <cell r="GP1" t="str">
            <v>&gt; 45-64 years ;  &gt;&gt;&gt; 10 years or more in main job ;  &gt; Females ;</v>
          </cell>
          <cell r="GQ1" t="str">
            <v>&gt; 45-64 years ;  &gt;&gt;&gt;&gt; 10-19 years in main job ;  Persons ;</v>
          </cell>
          <cell r="GR1" t="str">
            <v>&gt; 45-64 years ;  &gt;&gt;&gt;&gt; 10-19 years in main job ;  &gt; Males ;</v>
          </cell>
          <cell r="GS1" t="str">
            <v>&gt; 45-64 years ;  &gt;&gt;&gt;&gt; 10-19 years in main job ;  &gt; Females ;</v>
          </cell>
          <cell r="GT1" t="str">
            <v>&gt; 45-64 years ;  &gt;&gt;&gt;&gt; 20 years or more in main job ;  Persons ;</v>
          </cell>
          <cell r="GU1" t="str">
            <v>&gt; 45-64 years ;  &gt;&gt;&gt;&gt; 20 years or more in main job ;  &gt; Males ;</v>
          </cell>
          <cell r="GV1" t="str">
            <v>&gt; 45-64 years ;  &gt;&gt;&gt;&gt; 20 years or more in main job ;  &gt; Females ;</v>
          </cell>
          <cell r="GW1" t="str">
            <v>&gt; 45-64 years ;  &gt; Changed jobs in last 12 months ;  Persons ;</v>
          </cell>
          <cell r="GX1" t="str">
            <v>&gt; 45-64 years ;  &gt; Changed jobs in last 12 months ;  &gt; Males ;</v>
          </cell>
          <cell r="GY1" t="str">
            <v>&gt; 45-64 years ;  &gt; Changed jobs in last 12 months ;  &gt; Females ;</v>
          </cell>
          <cell r="GZ1" t="str">
            <v>&gt; 45-64 years ;  &gt; Did not change jobs in last 12 months ;  Persons ;</v>
          </cell>
          <cell r="HA1" t="str">
            <v>&gt; 45-64 years ;  &gt; Did not change jobs in last 12 months ;  &gt; Males ;</v>
          </cell>
          <cell r="HB1" t="str">
            <v>&gt; 45-64 years ;  &gt; Did not change jobs in last 12 months ;  &gt; Females ;</v>
          </cell>
          <cell r="HC1" t="str">
            <v>&gt; 45-64 years ;  Civilian Population aged 15 and over ;  Persons ;</v>
          </cell>
          <cell r="HD1" t="str">
            <v>&gt; 45-64 years ;  Civilian Population aged 15 and over ;  &gt; Males ;</v>
          </cell>
          <cell r="HE1" t="str">
            <v>&gt; 45-64 years ;  Civilian Population aged 15 and over ;  &gt; Females ;</v>
          </cell>
          <cell r="HF1" t="str">
            <v>&gt; 45-64 years ;  Left, lost or worked multiple jobs last year ;  Persons ;</v>
          </cell>
          <cell r="HG1" t="str">
            <v>&gt; 45-64 years ;  Left, lost or worked multiple jobs last year ;  &gt; Males ;</v>
          </cell>
          <cell r="HH1" t="str">
            <v>&gt; 45-64 years ;  Left, lost or worked multiple jobs last year ;  &gt; Females ;</v>
          </cell>
          <cell r="HI1" t="str">
            <v>&gt; 45-64 years ;  &gt; Employed and had more than one job last year ;  Persons ;</v>
          </cell>
          <cell r="HJ1" t="str">
            <v>&gt; 45-64 years ;  &gt; Employed and had more than one job last year ;  &gt; Males ;</v>
          </cell>
          <cell r="HK1" t="str">
            <v>&gt; 45-64 years ;  &gt; Employed and had more than one job last year ;  &gt; Females ;</v>
          </cell>
          <cell r="HL1" t="str">
            <v>&gt; 45-64 years ;  &gt;&gt; Single job holder and had more than one job last year ;  Persons ;</v>
          </cell>
          <cell r="HM1" t="str">
            <v>&gt; 45-64 years ;  &gt;&gt; Single job holder and had more than one job last year ;  &gt; Males ;</v>
          </cell>
          <cell r="HN1" t="str">
            <v>&gt; 45-64 years ;  &gt;&gt; Single job holder and had more than one job last year ;  &gt; Females ;</v>
          </cell>
          <cell r="HO1" t="str">
            <v>&gt; 45-64 years ;  &gt;&gt; Multiple job holder and had more than one job last year ;  Persons ;</v>
          </cell>
          <cell r="HP1" t="str">
            <v>&gt; 45-64 years ;  &gt;&gt; Multiple job holder and had more than one job last year ;  &gt; Males ;</v>
          </cell>
          <cell r="HQ1" t="str">
            <v>&gt; 45-64 years ;  &gt;&gt; Multiple job holder and had more than one job last year ;  &gt; Females ;</v>
          </cell>
          <cell r="HR1" t="str">
            <v>&gt; 45-64 years ;  &gt;&gt; Underemployed and had more than one job last year ;  Persons ;</v>
          </cell>
          <cell r="HS1" t="str">
            <v>&gt; 45-64 years ;  &gt;&gt; Underemployed and had more than one job last year ;  &gt; Males ;</v>
          </cell>
          <cell r="HT1" t="str">
            <v>&gt; 45-64 years ;  &gt;&gt; Underemployed and had more than one job last year ;  &gt; Females ;</v>
          </cell>
          <cell r="HU1" t="str">
            <v>&gt; 45-64 years ;  &gt; Unemployed and had a job last year ;  Persons ;</v>
          </cell>
          <cell r="HV1" t="str">
            <v>&gt; 45-64 years ;  &gt; Unemployed and had a job last year ;  &gt; Males ;</v>
          </cell>
          <cell r="HW1" t="str">
            <v>&gt; 45-64 years ;  &gt; Unemployed and had a job last year ;  &gt; Females ;</v>
          </cell>
          <cell r="HX1" t="str">
            <v>&gt; 45-64 years ;  &gt; Not in the labour force and had a job last year ;  Persons ;</v>
          </cell>
          <cell r="HY1" t="str">
            <v>&gt; 45-64 years ;  &gt; Not in the labour force and had a job last year ;  &gt; Males ;</v>
          </cell>
          <cell r="HZ1" t="str">
            <v>&gt; 45-64 years ;  &gt; Not in the labour force and had a job last year ;  &gt; Females ;</v>
          </cell>
          <cell r="IA1" t="str">
            <v>&gt; 45-64 years ;  Left a job last year ;  Persons ;</v>
          </cell>
          <cell r="IB1" t="str">
            <v>&gt; 45-64 years ;  Left a job last year ;  &gt; Males ;</v>
          </cell>
          <cell r="IC1" t="str">
            <v>&gt; 45-64 years ;  Left a job last year ;  &gt; Females ;</v>
          </cell>
          <cell r="ID1" t="str">
            <v>&gt; 45-64 years ;  &gt; Employed in a new job since left last job ;  Persons ;</v>
          </cell>
          <cell r="IE1" t="str">
            <v>&gt; 45-64 years ;  &gt; Employed in a new job since left last job ;  &gt; Males ;</v>
          </cell>
          <cell r="IF1" t="str">
            <v>&gt; 45-64 years ;  &gt; Employed in a new job since left last job ;  &gt; Females ;</v>
          </cell>
          <cell r="IG1" t="str">
            <v>&gt; 45-64 years ;  &gt;&gt; Underemployed in a new job since left last job ;  Persons ;</v>
          </cell>
          <cell r="IH1" t="str">
            <v>&gt; 45-64 years ;  &gt;&gt; Underemployed in a new job since left last job ;  &gt; Males ;</v>
          </cell>
          <cell r="II1" t="str">
            <v>&gt; 45-64 years ;  &gt;&gt; Underemployed in a new job since left last job ;  &gt; Females ;</v>
          </cell>
          <cell r="IJ1" t="str">
            <v>&gt; 45-64 years ;  &gt; Not employed since left last job ;  Persons ;</v>
          </cell>
          <cell r="IK1" t="str">
            <v>&gt; 45-64 years ;  &gt; Not employed since left last job ;  &gt; Males ;</v>
          </cell>
          <cell r="IL1" t="str">
            <v>&gt; 45-64 years ;  &gt; Not employed since left last job ;  &gt; Females ;</v>
          </cell>
          <cell r="IM1" t="str">
            <v>&gt; 45-64 years ;  Lost a job last year ;  Persons ;</v>
          </cell>
          <cell r="IN1" t="str">
            <v>&gt; 45-64 years ;  Lost a job last year ;  &gt; Males ;</v>
          </cell>
          <cell r="IO1" t="str">
            <v>&gt; 45-64 years ;  Lost a job last year ;  &gt; Females ;</v>
          </cell>
          <cell r="IP1" t="str">
            <v>&gt; 45-64 years ;  &gt; Retrenched last year ;  Persons ;</v>
          </cell>
          <cell r="IQ1" t="str">
            <v>&gt; 45-64 years ;  &gt; Retrenched last year ;  &gt; 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A126267642F</v>
          </cell>
          <cell r="C10" t="str">
            <v>A126260298C</v>
          </cell>
          <cell r="D10" t="str">
            <v>A126252898J</v>
          </cell>
          <cell r="E10" t="str">
            <v>A126267586X</v>
          </cell>
          <cell r="F10" t="str">
            <v>A126260242T</v>
          </cell>
          <cell r="G10" t="str">
            <v>A126252890R</v>
          </cell>
          <cell r="H10" t="str">
            <v>A126267578X</v>
          </cell>
          <cell r="I10" t="str">
            <v>A126260234T</v>
          </cell>
          <cell r="J10" t="str">
            <v>A126252982X</v>
          </cell>
          <cell r="K10" t="str">
            <v>A126267670R</v>
          </cell>
          <cell r="L10" t="str">
            <v>A126260326A</v>
          </cell>
          <cell r="M10" t="str">
            <v>A126252986J</v>
          </cell>
          <cell r="N10" t="str">
            <v>A126267674X</v>
          </cell>
          <cell r="O10" t="str">
            <v>A126260330T</v>
          </cell>
          <cell r="P10" t="str">
            <v>A126252906W</v>
          </cell>
          <cell r="Q10" t="str">
            <v>A126267594X</v>
          </cell>
          <cell r="R10" t="str">
            <v>A126260250T</v>
          </cell>
          <cell r="S10" t="str">
            <v>A126252886X</v>
          </cell>
          <cell r="T10" t="str">
            <v>A126267574R</v>
          </cell>
          <cell r="U10" t="str">
            <v>A126260230J</v>
          </cell>
          <cell r="V10" t="str">
            <v>A126252926F</v>
          </cell>
          <cell r="W10" t="str">
            <v>A126267614W</v>
          </cell>
          <cell r="X10" t="str">
            <v>A126260270A</v>
          </cell>
          <cell r="Y10" t="str">
            <v>A126252902L</v>
          </cell>
          <cell r="Z10" t="str">
            <v>A126267590R</v>
          </cell>
          <cell r="AA10" t="str">
            <v>A126260246A</v>
          </cell>
          <cell r="AB10" t="str">
            <v>A126252930W</v>
          </cell>
          <cell r="AC10" t="str">
            <v>A126267618F</v>
          </cell>
          <cell r="AD10" t="str">
            <v>A126260274K</v>
          </cell>
          <cell r="AE10" t="str">
            <v>A126252910L</v>
          </cell>
          <cell r="AF10" t="str">
            <v>A126267598J</v>
          </cell>
          <cell r="AG10" t="str">
            <v>A126260254A</v>
          </cell>
          <cell r="AH10" t="str">
            <v>A126252934F</v>
          </cell>
          <cell r="AI10" t="str">
            <v>A126267622W</v>
          </cell>
          <cell r="AJ10" t="str">
            <v>A126260278V</v>
          </cell>
          <cell r="AK10" t="str">
            <v>A126252962R</v>
          </cell>
          <cell r="AL10" t="str">
            <v>A126267650F</v>
          </cell>
          <cell r="AM10" t="str">
            <v>A126260306T</v>
          </cell>
          <cell r="AN10" t="str">
            <v>A126252938R</v>
          </cell>
          <cell r="AO10" t="str">
            <v>A126267626F</v>
          </cell>
          <cell r="AP10" t="str">
            <v>A126260282K</v>
          </cell>
          <cell r="AQ10" t="str">
            <v>A126252914W</v>
          </cell>
          <cell r="AR10" t="str">
            <v>A126267602L</v>
          </cell>
          <cell r="AS10" t="str">
            <v>A126260258K</v>
          </cell>
          <cell r="AT10" t="str">
            <v>A126252990X</v>
          </cell>
          <cell r="AU10" t="str">
            <v>A126267678J</v>
          </cell>
          <cell r="AV10" t="str">
            <v>A126260334A</v>
          </cell>
          <cell r="AW10" t="str">
            <v>A126252966X</v>
          </cell>
          <cell r="AX10" t="str">
            <v>A126267654R</v>
          </cell>
          <cell r="AY10" t="str">
            <v>A126260310J</v>
          </cell>
          <cell r="AZ10" t="str">
            <v>A126252970R</v>
          </cell>
          <cell r="BA10" t="str">
            <v>A126267658X</v>
          </cell>
          <cell r="BB10" t="str">
            <v>A126260314T</v>
          </cell>
          <cell r="BC10" t="str">
            <v>A126253014J</v>
          </cell>
          <cell r="BD10" t="str">
            <v>A126267702W</v>
          </cell>
          <cell r="BE10" t="str">
            <v>A126260358V</v>
          </cell>
          <cell r="BF10" t="str">
            <v>A126256630T</v>
          </cell>
          <cell r="BG10" t="str">
            <v>A126271318F</v>
          </cell>
          <cell r="BH10" t="str">
            <v>A126263974C</v>
          </cell>
          <cell r="BI10" t="str">
            <v>A126256666V</v>
          </cell>
          <cell r="BJ10" t="str">
            <v>A126271354R</v>
          </cell>
          <cell r="BK10" t="str">
            <v>A126264010C</v>
          </cell>
          <cell r="BL10" t="str">
            <v>A126256614T</v>
          </cell>
          <cell r="BM10" t="str">
            <v>A126271302L</v>
          </cell>
          <cell r="BN10" t="str">
            <v>A126263958C</v>
          </cell>
          <cell r="BO10" t="str">
            <v>A126256670K</v>
          </cell>
          <cell r="BP10" t="str">
            <v>A126271358X</v>
          </cell>
          <cell r="BQ10" t="str">
            <v>A126264014L</v>
          </cell>
          <cell r="BR10" t="str">
            <v>A126256674V</v>
          </cell>
          <cell r="BS10" t="str">
            <v>A126271362R</v>
          </cell>
          <cell r="BT10" t="str">
            <v>A126264018W</v>
          </cell>
          <cell r="BU10" t="str">
            <v>A126256618A</v>
          </cell>
          <cell r="BV10" t="str">
            <v>A126271306W</v>
          </cell>
          <cell r="BW10" t="str">
            <v>A126263962V</v>
          </cell>
          <cell r="BX10" t="str">
            <v>A126256622T</v>
          </cell>
          <cell r="BY10" t="str">
            <v>A126271310L</v>
          </cell>
          <cell r="BZ10" t="str">
            <v>A126263966C</v>
          </cell>
          <cell r="CA10" t="str">
            <v>A126256646K</v>
          </cell>
          <cell r="CB10" t="str">
            <v>A126271334F</v>
          </cell>
          <cell r="CC10" t="str">
            <v>A126263990C</v>
          </cell>
          <cell r="CD10" t="str">
            <v>A126256590K</v>
          </cell>
          <cell r="CE10" t="str">
            <v>A126271278X</v>
          </cell>
          <cell r="CF10" t="str">
            <v>A126263934K</v>
          </cell>
          <cell r="CG10" t="str">
            <v>A126256678C</v>
          </cell>
          <cell r="CH10" t="str">
            <v>A126271366X</v>
          </cell>
          <cell r="CI10" t="str">
            <v>A126264022L</v>
          </cell>
          <cell r="CJ10" t="str">
            <v>A126256650A</v>
          </cell>
          <cell r="CK10" t="str">
            <v>A126271338R</v>
          </cell>
          <cell r="CL10" t="str">
            <v>A126263994L</v>
          </cell>
          <cell r="CM10" t="str">
            <v>A126256682V</v>
          </cell>
          <cell r="CN10" t="str">
            <v>A126271370R</v>
          </cell>
          <cell r="CO10" t="str">
            <v>A126264026W</v>
          </cell>
          <cell r="CP10" t="str">
            <v>A126256594V</v>
          </cell>
          <cell r="CQ10" t="str">
            <v>A126271282R</v>
          </cell>
          <cell r="CR10" t="str">
            <v>A126263938V</v>
          </cell>
          <cell r="CS10" t="str">
            <v>A126256554A</v>
          </cell>
          <cell r="CT10" t="str">
            <v>A126271242W</v>
          </cell>
          <cell r="CU10" t="str">
            <v>A126263898L</v>
          </cell>
          <cell r="CV10" t="str">
            <v>A126256566K</v>
          </cell>
          <cell r="CW10" t="str">
            <v>A126271254F</v>
          </cell>
          <cell r="CX10" t="str">
            <v>A126263910T</v>
          </cell>
          <cell r="CY10" t="str">
            <v>A126256626A</v>
          </cell>
          <cell r="CZ10" t="str">
            <v>A126271314W</v>
          </cell>
          <cell r="DA10" t="str">
            <v>A126263970V</v>
          </cell>
          <cell r="DB10" t="str">
            <v>A126256570A</v>
          </cell>
          <cell r="DC10" t="str">
            <v>A126271258R</v>
          </cell>
          <cell r="DD10" t="str">
            <v>A126263914A</v>
          </cell>
          <cell r="DE10" t="str">
            <v>A126256562A</v>
          </cell>
          <cell r="DF10" t="str">
            <v>A126271250W</v>
          </cell>
          <cell r="DG10" t="str">
            <v>A126263906A</v>
          </cell>
          <cell r="DH10" t="str">
            <v>A126256654K</v>
          </cell>
          <cell r="DI10" t="str">
            <v>A126271342F</v>
          </cell>
          <cell r="DJ10" t="str">
            <v>A126263998W</v>
          </cell>
          <cell r="DK10" t="str">
            <v>A126256658V</v>
          </cell>
          <cell r="DL10" t="str">
            <v>A126271346R</v>
          </cell>
          <cell r="DM10" t="str">
            <v>A126264002C</v>
          </cell>
          <cell r="DN10" t="str">
            <v>A126256578V</v>
          </cell>
          <cell r="DO10" t="str">
            <v>A126271266R</v>
          </cell>
          <cell r="DP10" t="str">
            <v>A126263922A</v>
          </cell>
          <cell r="DQ10" t="str">
            <v>A126256558K</v>
          </cell>
          <cell r="DR10" t="str">
            <v>A126271246F</v>
          </cell>
          <cell r="DS10" t="str">
            <v>A126263902T</v>
          </cell>
          <cell r="DT10" t="str">
            <v>A126256598C</v>
          </cell>
          <cell r="DU10" t="str">
            <v>A126271286X</v>
          </cell>
          <cell r="DV10" t="str">
            <v>A126263942K</v>
          </cell>
          <cell r="DW10" t="str">
            <v>A126256574K</v>
          </cell>
          <cell r="DX10" t="str">
            <v>A126271262F</v>
          </cell>
          <cell r="DY10" t="str">
            <v>A126263918K</v>
          </cell>
          <cell r="DZ10" t="str">
            <v>A126256602J</v>
          </cell>
          <cell r="EA10" t="str">
            <v>A126271290R</v>
          </cell>
          <cell r="EB10" t="str">
            <v>A126263946V</v>
          </cell>
          <cell r="EC10" t="str">
            <v>A126256582K</v>
          </cell>
          <cell r="ED10" t="str">
            <v>A126271270F</v>
          </cell>
          <cell r="EE10" t="str">
            <v>A126263926K</v>
          </cell>
          <cell r="EF10" t="str">
            <v>A126256606T</v>
          </cell>
          <cell r="EG10" t="str">
            <v>A126271294X</v>
          </cell>
          <cell r="EH10" t="str">
            <v>A126263950K</v>
          </cell>
          <cell r="EI10" t="str">
            <v>A126256634A</v>
          </cell>
          <cell r="EJ10" t="str">
            <v>A126271322W</v>
          </cell>
          <cell r="EK10" t="str">
            <v>A126263978L</v>
          </cell>
          <cell r="EL10" t="str">
            <v>A126256610J</v>
          </cell>
          <cell r="EM10" t="str">
            <v>A126271298J</v>
          </cell>
          <cell r="EN10" t="str">
            <v>A126263954V</v>
          </cell>
          <cell r="EO10" t="str">
            <v>A126256586V</v>
          </cell>
          <cell r="EP10" t="str">
            <v>A126271274R</v>
          </cell>
          <cell r="EQ10" t="str">
            <v>A126263930A</v>
          </cell>
          <cell r="ER10" t="str">
            <v>A126256662K</v>
          </cell>
          <cell r="ES10" t="str">
            <v>A126271350F</v>
          </cell>
          <cell r="ET10" t="str">
            <v>A126264006L</v>
          </cell>
          <cell r="EU10" t="str">
            <v>A126256638K</v>
          </cell>
          <cell r="EV10" t="str">
            <v>A126271326F</v>
          </cell>
          <cell r="EW10" t="str">
            <v>A126263982C</v>
          </cell>
          <cell r="EX10" t="str">
            <v>A126256642A</v>
          </cell>
          <cell r="EY10" t="str">
            <v>A126271330W</v>
          </cell>
          <cell r="EZ10" t="str">
            <v>A126263986L</v>
          </cell>
          <cell r="FA10" t="str">
            <v>A126256686C</v>
          </cell>
          <cell r="FB10" t="str">
            <v>A126271374X</v>
          </cell>
          <cell r="FC10" t="str">
            <v>A126264030L</v>
          </cell>
          <cell r="FD10" t="str">
            <v>A126257854W</v>
          </cell>
          <cell r="FE10" t="str">
            <v>A126272542T</v>
          </cell>
          <cell r="FF10" t="str">
            <v>A126265198K</v>
          </cell>
          <cell r="FG10" t="str">
            <v>A126257890F</v>
          </cell>
          <cell r="FH10" t="str">
            <v>A126272578V</v>
          </cell>
          <cell r="FI10" t="str">
            <v>A126265234J</v>
          </cell>
          <cell r="FJ10" t="str">
            <v>A126257838W</v>
          </cell>
          <cell r="FK10" t="str">
            <v>A126272526T</v>
          </cell>
          <cell r="FL10" t="str">
            <v>A126265182T</v>
          </cell>
          <cell r="FM10" t="str">
            <v>A126257894R</v>
          </cell>
          <cell r="FN10" t="str">
            <v>A126272582K</v>
          </cell>
          <cell r="FO10" t="str">
            <v>A126265238T</v>
          </cell>
          <cell r="FP10" t="str">
            <v>A126257898X</v>
          </cell>
          <cell r="FQ10" t="str">
            <v>A126272586V</v>
          </cell>
          <cell r="FR10" t="str">
            <v>A126265242J</v>
          </cell>
          <cell r="FS10" t="str">
            <v>A126257842L</v>
          </cell>
          <cell r="FT10" t="str">
            <v>A126272530J</v>
          </cell>
          <cell r="FU10" t="str">
            <v>A126265186A</v>
          </cell>
          <cell r="FV10" t="str">
            <v>A126257846W</v>
          </cell>
          <cell r="FW10" t="str">
            <v>A126272534T</v>
          </cell>
          <cell r="FX10" t="str">
            <v>A126265190T</v>
          </cell>
          <cell r="FY10" t="str">
            <v>A126257870W</v>
          </cell>
          <cell r="FZ10" t="str">
            <v>A126272558K</v>
          </cell>
          <cell r="GA10" t="str">
            <v>A126265214X</v>
          </cell>
          <cell r="GB10" t="str">
            <v>A126257814C</v>
          </cell>
          <cell r="GC10" t="str">
            <v>A126272502X</v>
          </cell>
          <cell r="GD10" t="str">
            <v>A126265158T</v>
          </cell>
          <cell r="GE10" t="str">
            <v>A126257902C</v>
          </cell>
          <cell r="GF10" t="str">
            <v>A126272590K</v>
          </cell>
          <cell r="GG10" t="str">
            <v>A126265246T</v>
          </cell>
          <cell r="GH10" t="str">
            <v>A126257874F</v>
          </cell>
          <cell r="GI10" t="str">
            <v>A126272562A</v>
          </cell>
          <cell r="GJ10" t="str">
            <v>A126265218J</v>
          </cell>
          <cell r="GK10" t="str">
            <v>A126257906L</v>
          </cell>
          <cell r="GL10" t="str">
            <v>A126272594V</v>
          </cell>
          <cell r="GM10" t="str">
            <v>A126265250J</v>
          </cell>
          <cell r="GN10" t="str">
            <v>A126257818L</v>
          </cell>
          <cell r="GO10" t="str">
            <v>A126272506J</v>
          </cell>
          <cell r="GP10" t="str">
            <v>A126265162J</v>
          </cell>
          <cell r="GQ10" t="str">
            <v>A126257778F</v>
          </cell>
          <cell r="GR10" t="str">
            <v>A126272466A</v>
          </cell>
          <cell r="GS10" t="str">
            <v>A126265122R</v>
          </cell>
          <cell r="GT10" t="str">
            <v>A126257790W</v>
          </cell>
          <cell r="GU10" t="str">
            <v>A126272478K</v>
          </cell>
          <cell r="GV10" t="str">
            <v>A126265134X</v>
          </cell>
          <cell r="GW10" t="str">
            <v>A126257850L</v>
          </cell>
          <cell r="GX10" t="str">
            <v>A126272538A</v>
          </cell>
          <cell r="GY10" t="str">
            <v>A126265194A</v>
          </cell>
          <cell r="GZ10" t="str">
            <v>A126257794F</v>
          </cell>
          <cell r="HA10" t="str">
            <v>A126272482A</v>
          </cell>
          <cell r="HB10" t="str">
            <v>A126265138J</v>
          </cell>
          <cell r="HC10" t="str">
            <v>A126257786F</v>
          </cell>
          <cell r="HD10" t="str">
            <v>A126272474A</v>
          </cell>
          <cell r="HE10" t="str">
            <v>A126265130R</v>
          </cell>
          <cell r="HF10" t="str">
            <v>A126257878R</v>
          </cell>
          <cell r="HG10" t="str">
            <v>A126272566K</v>
          </cell>
          <cell r="HH10" t="str">
            <v>A126265222X</v>
          </cell>
          <cell r="HI10" t="str">
            <v>A126257882F</v>
          </cell>
          <cell r="HJ10" t="str">
            <v>A126272570A</v>
          </cell>
          <cell r="HK10" t="str">
            <v>A126265226J</v>
          </cell>
          <cell r="HL10" t="str">
            <v>A126257802V</v>
          </cell>
          <cell r="HM10" t="str">
            <v>A126272490A</v>
          </cell>
          <cell r="HN10" t="str">
            <v>A126265146J</v>
          </cell>
          <cell r="HO10" t="str">
            <v>A126257782W</v>
          </cell>
          <cell r="HP10" t="str">
            <v>A126272470T</v>
          </cell>
          <cell r="HQ10" t="str">
            <v>A126265126X</v>
          </cell>
          <cell r="HR10" t="str">
            <v>A126257822C</v>
          </cell>
          <cell r="HS10" t="str">
            <v>A126272510X</v>
          </cell>
          <cell r="HT10" t="str">
            <v>A126265166T</v>
          </cell>
          <cell r="HU10" t="str">
            <v>A126257798R</v>
          </cell>
          <cell r="HV10" t="str">
            <v>A126272486K</v>
          </cell>
          <cell r="HW10" t="str">
            <v>A126265142X</v>
          </cell>
          <cell r="HX10" t="str">
            <v>A126257826L</v>
          </cell>
          <cell r="HY10" t="str">
            <v>A126272514J</v>
          </cell>
          <cell r="HZ10" t="str">
            <v>A126265170J</v>
          </cell>
          <cell r="IA10" t="str">
            <v>A126257806C</v>
          </cell>
          <cell r="IB10" t="str">
            <v>A126272494K</v>
          </cell>
          <cell r="IC10" t="str">
            <v>A126265150X</v>
          </cell>
          <cell r="ID10" t="str">
            <v>A126257830C</v>
          </cell>
          <cell r="IE10" t="str">
            <v>A126272518T</v>
          </cell>
          <cell r="IF10" t="str">
            <v>A126265174T</v>
          </cell>
          <cell r="IG10" t="str">
            <v>A126257858F</v>
          </cell>
          <cell r="IH10" t="str">
            <v>A126272546A</v>
          </cell>
          <cell r="II10" t="str">
            <v>A126265202R</v>
          </cell>
          <cell r="IJ10" t="str">
            <v>A126257834L</v>
          </cell>
          <cell r="IK10" t="str">
            <v>A126272522J</v>
          </cell>
          <cell r="IL10" t="str">
            <v>A126265178A</v>
          </cell>
          <cell r="IM10" t="str">
            <v>A126257810V</v>
          </cell>
          <cell r="IN10" t="str">
            <v>A126272498V</v>
          </cell>
          <cell r="IO10" t="str">
            <v>A126265154J</v>
          </cell>
          <cell r="IP10" t="str">
            <v>A126257886R</v>
          </cell>
          <cell r="IQ10" t="str">
            <v>A126272574K</v>
          </cell>
        </row>
        <row r="11">
          <cell r="B11">
            <v>111.059</v>
          </cell>
          <cell r="C11">
            <v>122.444</v>
          </cell>
          <cell r="D11">
            <v>1601.7550000000001</v>
          </cell>
          <cell r="E11">
            <v>827.28300000000002</v>
          </cell>
          <cell r="F11">
            <v>774.47199999999998</v>
          </cell>
          <cell r="G11">
            <v>3114.4569999999999</v>
          </cell>
          <cell r="H11">
            <v>1591.963</v>
          </cell>
          <cell r="I11">
            <v>1522.4949999999999</v>
          </cell>
          <cell r="J11">
            <v>695.28</v>
          </cell>
          <cell r="K11">
            <v>344.51400000000001</v>
          </cell>
          <cell r="L11">
            <v>350.76600000000002</v>
          </cell>
          <cell r="M11">
            <v>439.96899999999999</v>
          </cell>
          <cell r="N11">
            <v>209.81100000000001</v>
          </cell>
          <cell r="O11">
            <v>230.15899999999999</v>
          </cell>
          <cell r="P11">
            <v>325.45100000000002</v>
          </cell>
          <cell r="Q11">
            <v>162.83099999999999</v>
          </cell>
          <cell r="R11">
            <v>162.62</v>
          </cell>
          <cell r="S11">
            <v>114.518</v>
          </cell>
          <cell r="T11">
            <v>46.98</v>
          </cell>
          <cell r="U11">
            <v>67.539000000000001</v>
          </cell>
          <cell r="V11">
            <v>102.101</v>
          </cell>
          <cell r="W11">
            <v>46.88</v>
          </cell>
          <cell r="X11">
            <v>55.220999999999997</v>
          </cell>
          <cell r="Y11">
            <v>108.545</v>
          </cell>
          <cell r="Z11">
            <v>62.918999999999997</v>
          </cell>
          <cell r="AA11">
            <v>45.625999999999998</v>
          </cell>
          <cell r="AB11">
            <v>146.76499999999999</v>
          </cell>
          <cell r="AC11">
            <v>71.784000000000006</v>
          </cell>
          <cell r="AD11">
            <v>74.980999999999995</v>
          </cell>
          <cell r="AE11">
            <v>314.13600000000002</v>
          </cell>
          <cell r="AF11">
            <v>147.274</v>
          </cell>
          <cell r="AG11">
            <v>166.86199999999999</v>
          </cell>
          <cell r="AH11">
            <v>174.11600000000001</v>
          </cell>
          <cell r="AI11">
            <v>77.754000000000005</v>
          </cell>
          <cell r="AJ11">
            <v>96.361999999999995</v>
          </cell>
          <cell r="AK11">
            <v>27.221</v>
          </cell>
          <cell r="AL11">
            <v>8.0730000000000004</v>
          </cell>
          <cell r="AM11">
            <v>19.148</v>
          </cell>
          <cell r="AN11">
            <v>140.02000000000001</v>
          </cell>
          <cell r="AO11">
            <v>69.52</v>
          </cell>
          <cell r="AP11">
            <v>70.5</v>
          </cell>
          <cell r="AQ11">
            <v>174.67699999999999</v>
          </cell>
          <cell r="AR11">
            <v>98.488</v>
          </cell>
          <cell r="AS11">
            <v>76.188999999999993</v>
          </cell>
          <cell r="AT11">
            <v>69.653000000000006</v>
          </cell>
          <cell r="AU11">
            <v>40.597999999999999</v>
          </cell>
          <cell r="AV11">
            <v>29.056000000000001</v>
          </cell>
          <cell r="AW11">
            <v>59.387</v>
          </cell>
          <cell r="AX11">
            <v>33.305</v>
          </cell>
          <cell r="AY11">
            <v>26.082000000000001</v>
          </cell>
          <cell r="AZ11">
            <v>18.707000000000001</v>
          </cell>
          <cell r="BA11">
            <v>10.286</v>
          </cell>
          <cell r="BB11">
            <v>8.4209999999999994</v>
          </cell>
          <cell r="BC11">
            <v>115.29</v>
          </cell>
          <cell r="BD11">
            <v>65.182000000000002</v>
          </cell>
          <cell r="BE11">
            <v>50.106999999999999</v>
          </cell>
          <cell r="BF11">
            <v>5285.6769999999997</v>
          </cell>
          <cell r="BG11">
            <v>2887.8319999999999</v>
          </cell>
          <cell r="BH11">
            <v>2397.8449999999998</v>
          </cell>
          <cell r="BI11">
            <v>1005.777</v>
          </cell>
          <cell r="BJ11">
            <v>541.19000000000005</v>
          </cell>
          <cell r="BK11">
            <v>464.58800000000002</v>
          </cell>
          <cell r="BL11">
            <v>258.63900000000001</v>
          </cell>
          <cell r="BM11">
            <v>140.17400000000001</v>
          </cell>
          <cell r="BN11">
            <v>118.465</v>
          </cell>
          <cell r="BO11">
            <v>295.67099999999999</v>
          </cell>
          <cell r="BP11">
            <v>152.38499999999999</v>
          </cell>
          <cell r="BQ11">
            <v>143.286</v>
          </cell>
          <cell r="BR11">
            <v>451.46800000000002</v>
          </cell>
          <cell r="BS11">
            <v>248.63</v>
          </cell>
          <cell r="BT11">
            <v>202.83799999999999</v>
          </cell>
          <cell r="BU11">
            <v>4279.8999999999996</v>
          </cell>
          <cell r="BV11">
            <v>2346.643</v>
          </cell>
          <cell r="BW11">
            <v>1933.2570000000001</v>
          </cell>
          <cell r="BX11">
            <v>2132.5259999999998</v>
          </cell>
          <cell r="BY11">
            <v>1142.8969999999999</v>
          </cell>
          <cell r="BZ11">
            <v>989.62900000000002</v>
          </cell>
          <cell r="CA11">
            <v>566.625</v>
          </cell>
          <cell r="CB11">
            <v>297.40199999999999</v>
          </cell>
          <cell r="CC11">
            <v>269.22199999999998</v>
          </cell>
          <cell r="CD11">
            <v>617.59199999999998</v>
          </cell>
          <cell r="CE11">
            <v>328.19200000000001</v>
          </cell>
          <cell r="CF11">
            <v>289.399</v>
          </cell>
          <cell r="CG11">
            <v>948.30899999999997</v>
          </cell>
          <cell r="CH11">
            <v>517.30200000000002</v>
          </cell>
          <cell r="CI11">
            <v>431.00700000000001</v>
          </cell>
          <cell r="CJ11">
            <v>2147.3739999999998</v>
          </cell>
          <cell r="CK11">
            <v>1203.7460000000001</v>
          </cell>
          <cell r="CL11">
            <v>943.62900000000002</v>
          </cell>
          <cell r="CM11">
            <v>1252.874</v>
          </cell>
          <cell r="CN11">
            <v>684.56899999999996</v>
          </cell>
          <cell r="CO11">
            <v>568.30499999999995</v>
          </cell>
          <cell r="CP11">
            <v>894.5</v>
          </cell>
          <cell r="CQ11">
            <v>519.17600000000004</v>
          </cell>
          <cell r="CR11">
            <v>375.32400000000001</v>
          </cell>
          <cell r="CS11">
            <v>739.33</v>
          </cell>
          <cell r="CT11">
            <v>425.58499999999998</v>
          </cell>
          <cell r="CU11">
            <v>313.745</v>
          </cell>
          <cell r="CV11">
            <v>155.16999999999999</v>
          </cell>
          <cell r="CW11">
            <v>93.590999999999994</v>
          </cell>
          <cell r="CX11">
            <v>61.578000000000003</v>
          </cell>
          <cell r="CY11">
            <v>494.64400000000001</v>
          </cell>
          <cell r="CZ11">
            <v>302.05500000000001</v>
          </cell>
          <cell r="DA11">
            <v>192.589</v>
          </cell>
          <cell r="DB11">
            <v>4791.0330000000004</v>
          </cell>
          <cell r="DC11">
            <v>2585.7779999999998</v>
          </cell>
          <cell r="DD11">
            <v>2205.2559999999999</v>
          </cell>
          <cell r="DE11">
            <v>6636.5029999999997</v>
          </cell>
          <cell r="DF11">
            <v>3295.94</v>
          </cell>
          <cell r="DG11">
            <v>3340.5630000000001</v>
          </cell>
          <cell r="DH11">
            <v>1330.7539999999999</v>
          </cell>
          <cell r="DI11">
            <v>682.09400000000005</v>
          </cell>
          <cell r="DJ11">
            <v>648.66</v>
          </cell>
          <cell r="DK11">
            <v>990.78599999999994</v>
          </cell>
          <cell r="DL11">
            <v>541.52499999999998</v>
          </cell>
          <cell r="DM11">
            <v>449.262</v>
          </cell>
          <cell r="DN11">
            <v>712.72900000000004</v>
          </cell>
          <cell r="DO11">
            <v>409.80799999999999</v>
          </cell>
          <cell r="DP11">
            <v>302.92</v>
          </cell>
          <cell r="DQ11">
            <v>278.05700000000002</v>
          </cell>
          <cell r="DR11">
            <v>131.71600000000001</v>
          </cell>
          <cell r="DS11">
            <v>146.34100000000001</v>
          </cell>
          <cell r="DT11">
            <v>103.205</v>
          </cell>
          <cell r="DU11">
            <v>40.695</v>
          </cell>
          <cell r="DV11">
            <v>62.51</v>
          </cell>
          <cell r="DW11">
            <v>143.05500000000001</v>
          </cell>
          <cell r="DX11">
            <v>86.385000000000005</v>
          </cell>
          <cell r="DY11">
            <v>56.67</v>
          </cell>
          <cell r="DZ11">
            <v>196.91300000000001</v>
          </cell>
          <cell r="EA11">
            <v>54.185000000000002</v>
          </cell>
          <cell r="EB11">
            <v>142.72800000000001</v>
          </cell>
          <cell r="EC11">
            <v>549.726</v>
          </cell>
          <cell r="ED11">
            <v>274.625</v>
          </cell>
          <cell r="EE11">
            <v>275.101</v>
          </cell>
          <cell r="EF11">
            <v>357.803</v>
          </cell>
          <cell r="EG11">
            <v>213.84399999999999</v>
          </cell>
          <cell r="EH11">
            <v>143.959</v>
          </cell>
          <cell r="EI11">
            <v>22.885999999999999</v>
          </cell>
          <cell r="EJ11">
            <v>10.971</v>
          </cell>
          <cell r="EK11">
            <v>11.916</v>
          </cell>
          <cell r="EL11">
            <v>191.922</v>
          </cell>
          <cell r="EM11">
            <v>60.780999999999999</v>
          </cell>
          <cell r="EN11">
            <v>131.142</v>
          </cell>
          <cell r="EO11">
            <v>284.887</v>
          </cell>
          <cell r="EP11">
            <v>167.999</v>
          </cell>
          <cell r="EQ11">
            <v>116.887</v>
          </cell>
          <cell r="ER11">
            <v>148.96100000000001</v>
          </cell>
          <cell r="ES11">
            <v>96.527000000000001</v>
          </cell>
          <cell r="ET11">
            <v>52.433999999999997</v>
          </cell>
          <cell r="EU11">
            <v>136.84100000000001</v>
          </cell>
          <cell r="EV11">
            <v>88.21</v>
          </cell>
          <cell r="EW11">
            <v>48.63</v>
          </cell>
          <cell r="EX11">
            <v>17.678000000000001</v>
          </cell>
          <cell r="EY11">
            <v>5.194</v>
          </cell>
          <cell r="EZ11">
            <v>12.484</v>
          </cell>
          <cell r="FA11">
            <v>148.04599999999999</v>
          </cell>
          <cell r="FB11">
            <v>79.789000000000001</v>
          </cell>
          <cell r="FC11">
            <v>68.257000000000005</v>
          </cell>
          <cell r="FD11">
            <v>4119.8549999999996</v>
          </cell>
          <cell r="FE11">
            <v>2198.152</v>
          </cell>
          <cell r="FF11">
            <v>1921.703</v>
          </cell>
          <cell r="FG11">
            <v>406.31799999999998</v>
          </cell>
          <cell r="FH11">
            <v>222.374</v>
          </cell>
          <cell r="FI11">
            <v>183.94399999999999</v>
          </cell>
          <cell r="FJ11">
            <v>114.47799999999999</v>
          </cell>
          <cell r="FK11">
            <v>66.489000000000004</v>
          </cell>
          <cell r="FL11">
            <v>47.988999999999997</v>
          </cell>
          <cell r="FM11">
            <v>119.88500000000001</v>
          </cell>
          <cell r="FN11">
            <v>68.406000000000006</v>
          </cell>
          <cell r="FO11">
            <v>51.478000000000002</v>
          </cell>
          <cell r="FP11">
            <v>171.95500000000001</v>
          </cell>
          <cell r="FQ11">
            <v>87.478999999999999</v>
          </cell>
          <cell r="FR11">
            <v>84.477000000000004</v>
          </cell>
          <cell r="FS11">
            <v>3713.538</v>
          </cell>
          <cell r="FT11">
            <v>1975.779</v>
          </cell>
          <cell r="FU11">
            <v>1737.759</v>
          </cell>
          <cell r="FV11">
            <v>977.64</v>
          </cell>
          <cell r="FW11">
            <v>505.18700000000001</v>
          </cell>
          <cell r="FX11">
            <v>472.45400000000001</v>
          </cell>
          <cell r="FY11">
            <v>217.215</v>
          </cell>
          <cell r="FZ11">
            <v>116.55200000000001</v>
          </cell>
          <cell r="GA11">
            <v>100.663</v>
          </cell>
          <cell r="GB11">
            <v>283.57400000000001</v>
          </cell>
          <cell r="GC11">
            <v>140.06</v>
          </cell>
          <cell r="GD11">
            <v>143.51300000000001</v>
          </cell>
          <cell r="GE11">
            <v>476.851</v>
          </cell>
          <cell r="GF11">
            <v>248.57400000000001</v>
          </cell>
          <cell r="GG11">
            <v>228.27699999999999</v>
          </cell>
          <cell r="GH11">
            <v>2735.8969999999999</v>
          </cell>
          <cell r="GI11">
            <v>1470.5920000000001</v>
          </cell>
          <cell r="GJ11">
            <v>1265.3050000000001</v>
          </cell>
          <cell r="GK11">
            <v>873.27599999999995</v>
          </cell>
          <cell r="GL11">
            <v>413.13299999999998</v>
          </cell>
          <cell r="GM11">
            <v>460.14299999999997</v>
          </cell>
          <cell r="GN11">
            <v>1862.6210000000001</v>
          </cell>
          <cell r="GO11">
            <v>1057.4590000000001</v>
          </cell>
          <cell r="GP11">
            <v>805.16200000000003</v>
          </cell>
          <cell r="GQ11">
            <v>969.37199999999996</v>
          </cell>
          <cell r="GR11">
            <v>514.50099999999998</v>
          </cell>
          <cell r="GS11">
            <v>454.87099999999998</v>
          </cell>
          <cell r="GT11">
            <v>893.25</v>
          </cell>
          <cell r="GU11">
            <v>542.95899999999995</v>
          </cell>
          <cell r="GV11">
            <v>350.291</v>
          </cell>
          <cell r="GW11">
            <v>190.21100000000001</v>
          </cell>
          <cell r="GX11">
            <v>113.208</v>
          </cell>
          <cell r="GY11">
            <v>77.003</v>
          </cell>
          <cell r="GZ11">
            <v>3929.6439999999998</v>
          </cell>
          <cell r="HA11">
            <v>2084.944</v>
          </cell>
          <cell r="HB11">
            <v>1844.7</v>
          </cell>
          <cell r="HC11">
            <v>5782.1729999999998</v>
          </cell>
          <cell r="HD11">
            <v>2838.88</v>
          </cell>
          <cell r="HE11">
            <v>2943.2939999999999</v>
          </cell>
          <cell r="HF11">
            <v>822.51800000000003</v>
          </cell>
          <cell r="HG11">
            <v>408.15800000000002</v>
          </cell>
          <cell r="HH11">
            <v>414.36099999999999</v>
          </cell>
          <cell r="HI11">
            <v>590.36099999999999</v>
          </cell>
          <cell r="HJ11">
            <v>298.76100000000002</v>
          </cell>
          <cell r="HK11">
            <v>291.60000000000002</v>
          </cell>
          <cell r="HL11">
            <v>345.41300000000001</v>
          </cell>
          <cell r="HM11">
            <v>194.14599999999999</v>
          </cell>
          <cell r="HN11">
            <v>151.268</v>
          </cell>
          <cell r="HO11">
            <v>244.94800000000001</v>
          </cell>
          <cell r="HP11">
            <v>104.61499999999999</v>
          </cell>
          <cell r="HQ11">
            <v>140.333</v>
          </cell>
          <cell r="HR11">
            <v>82.625</v>
          </cell>
          <cell r="HS11">
            <v>30.658999999999999</v>
          </cell>
          <cell r="HT11">
            <v>51.966000000000001</v>
          </cell>
          <cell r="HU11">
            <v>72.055999999999997</v>
          </cell>
          <cell r="HV11">
            <v>43.277999999999999</v>
          </cell>
          <cell r="HW11">
            <v>28.777999999999999</v>
          </cell>
          <cell r="HX11">
            <v>160.101</v>
          </cell>
          <cell r="HY11">
            <v>66.119</v>
          </cell>
          <cell r="HZ11">
            <v>93.981999999999999</v>
          </cell>
          <cell r="IA11">
            <v>205.25800000000001</v>
          </cell>
          <cell r="IB11">
            <v>92.238</v>
          </cell>
          <cell r="IC11">
            <v>113.01900000000001</v>
          </cell>
          <cell r="ID11">
            <v>112.224</v>
          </cell>
          <cell r="IE11">
            <v>58.262</v>
          </cell>
          <cell r="IF11">
            <v>53.962000000000003</v>
          </cell>
          <cell r="IG11">
            <v>13.891</v>
          </cell>
          <cell r="IH11">
            <v>1.722</v>
          </cell>
          <cell r="II11">
            <v>12.17</v>
          </cell>
          <cell r="IJ11">
            <v>93.034000000000006</v>
          </cell>
          <cell r="IK11">
            <v>33.975999999999999</v>
          </cell>
          <cell r="IL11">
            <v>59.057000000000002</v>
          </cell>
          <cell r="IM11">
            <v>217.11099999999999</v>
          </cell>
          <cell r="IN11">
            <v>130.36600000000001</v>
          </cell>
          <cell r="IO11">
            <v>86.744</v>
          </cell>
          <cell r="IP11">
            <v>106.068</v>
          </cell>
          <cell r="IQ11">
            <v>74.350999999999999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112.376</v>
          </cell>
          <cell r="C23">
            <v>131.94300000000001</v>
          </cell>
          <cell r="D23">
            <v>1634.269</v>
          </cell>
          <cell r="E23">
            <v>833.13900000000001</v>
          </cell>
          <cell r="F23">
            <v>801.13099999999997</v>
          </cell>
          <cell r="G23">
            <v>3123.3580000000002</v>
          </cell>
          <cell r="H23">
            <v>1595.4970000000001</v>
          </cell>
          <cell r="I23">
            <v>1527.8610000000001</v>
          </cell>
          <cell r="J23">
            <v>699.47900000000004</v>
          </cell>
          <cell r="K23">
            <v>335.89299999999997</v>
          </cell>
          <cell r="L23">
            <v>363.58600000000001</v>
          </cell>
          <cell r="M23">
            <v>452.97300000000001</v>
          </cell>
          <cell r="N23">
            <v>205.68899999999999</v>
          </cell>
          <cell r="O23">
            <v>247.28399999999999</v>
          </cell>
          <cell r="P23">
            <v>311.57400000000001</v>
          </cell>
          <cell r="Q23">
            <v>148.10499999999999</v>
          </cell>
          <cell r="R23">
            <v>163.46899999999999</v>
          </cell>
          <cell r="S23">
            <v>141.398</v>
          </cell>
          <cell r="T23">
            <v>57.584000000000003</v>
          </cell>
          <cell r="U23">
            <v>83.814999999999998</v>
          </cell>
          <cell r="V23">
            <v>98.01</v>
          </cell>
          <cell r="W23">
            <v>43.567</v>
          </cell>
          <cell r="X23">
            <v>54.442999999999998</v>
          </cell>
          <cell r="Y23">
            <v>97.477000000000004</v>
          </cell>
          <cell r="Z23">
            <v>55.725999999999999</v>
          </cell>
          <cell r="AA23">
            <v>41.750999999999998</v>
          </cell>
          <cell r="AB23">
            <v>149.029</v>
          </cell>
          <cell r="AC23">
            <v>74.477999999999994</v>
          </cell>
          <cell r="AD23">
            <v>74.551000000000002</v>
          </cell>
          <cell r="AE23">
            <v>350.75400000000002</v>
          </cell>
          <cell r="AF23">
            <v>157.941</v>
          </cell>
          <cell r="AG23">
            <v>192.81399999999999</v>
          </cell>
          <cell r="AH23">
            <v>200.053</v>
          </cell>
          <cell r="AI23">
            <v>87.837000000000003</v>
          </cell>
          <cell r="AJ23">
            <v>112.217</v>
          </cell>
          <cell r="AK23">
            <v>36.402999999999999</v>
          </cell>
          <cell r="AL23">
            <v>12.898</v>
          </cell>
          <cell r="AM23">
            <v>23.504999999999999</v>
          </cell>
          <cell r="AN23">
            <v>150.70099999999999</v>
          </cell>
          <cell r="AO23">
            <v>70.103999999999999</v>
          </cell>
          <cell r="AP23">
            <v>80.596999999999994</v>
          </cell>
          <cell r="AQ23">
            <v>140.071</v>
          </cell>
          <cell r="AR23">
            <v>84.64</v>
          </cell>
          <cell r="AS23">
            <v>55.430999999999997</v>
          </cell>
          <cell r="AT23">
            <v>56.737000000000002</v>
          </cell>
          <cell r="AU23">
            <v>29.911999999999999</v>
          </cell>
          <cell r="AV23">
            <v>26.824000000000002</v>
          </cell>
          <cell r="AW23">
            <v>44.265999999999998</v>
          </cell>
          <cell r="AX23">
            <v>24.54</v>
          </cell>
          <cell r="AY23">
            <v>19.725999999999999</v>
          </cell>
          <cell r="AZ23">
            <v>9.5410000000000004</v>
          </cell>
          <cell r="BA23">
            <v>5.0970000000000004</v>
          </cell>
          <cell r="BB23">
            <v>4.444</v>
          </cell>
          <cell r="BC23">
            <v>95.805000000000007</v>
          </cell>
          <cell r="BD23">
            <v>60.1</v>
          </cell>
          <cell r="BE23">
            <v>35.704999999999998</v>
          </cell>
          <cell r="BF23">
            <v>5354.7349999999997</v>
          </cell>
          <cell r="BG23">
            <v>2915.2849999999999</v>
          </cell>
          <cell r="BH23">
            <v>2439.4499999999998</v>
          </cell>
          <cell r="BI23">
            <v>1028.422</v>
          </cell>
          <cell r="BJ23">
            <v>553.02099999999996</v>
          </cell>
          <cell r="BK23">
            <v>475.40100000000001</v>
          </cell>
          <cell r="BL23">
            <v>267.483</v>
          </cell>
          <cell r="BM23">
            <v>149.62799999999999</v>
          </cell>
          <cell r="BN23">
            <v>117.855</v>
          </cell>
          <cell r="BO23">
            <v>291.714</v>
          </cell>
          <cell r="BP23">
            <v>152.053</v>
          </cell>
          <cell r="BQ23">
            <v>139.661</v>
          </cell>
          <cell r="BR23">
            <v>469.22500000000002</v>
          </cell>
          <cell r="BS23">
            <v>251.34100000000001</v>
          </cell>
          <cell r="BT23">
            <v>217.88399999999999</v>
          </cell>
          <cell r="BU23">
            <v>4326.3130000000001</v>
          </cell>
          <cell r="BV23">
            <v>2362.2640000000001</v>
          </cell>
          <cell r="BW23">
            <v>1964.049</v>
          </cell>
          <cell r="BX23">
            <v>2137.895</v>
          </cell>
          <cell r="BY23">
            <v>1153.1400000000001</v>
          </cell>
          <cell r="BZ23">
            <v>984.755</v>
          </cell>
          <cell r="CA23">
            <v>620.63199999999995</v>
          </cell>
          <cell r="CB23">
            <v>336.28100000000001</v>
          </cell>
          <cell r="CC23">
            <v>284.35199999999998</v>
          </cell>
          <cell r="CD23">
            <v>588.22199999999998</v>
          </cell>
          <cell r="CE23">
            <v>304.76</v>
          </cell>
          <cell r="CF23">
            <v>283.46199999999999</v>
          </cell>
          <cell r="CG23">
            <v>929.04100000000005</v>
          </cell>
          <cell r="CH23">
            <v>512.1</v>
          </cell>
          <cell r="CI23">
            <v>416.94099999999997</v>
          </cell>
          <cell r="CJ23">
            <v>2188.4180000000001</v>
          </cell>
          <cell r="CK23">
            <v>1209.124</v>
          </cell>
          <cell r="CL23">
            <v>979.29399999999998</v>
          </cell>
          <cell r="CM23">
            <v>1319.0709999999999</v>
          </cell>
          <cell r="CN23">
            <v>721.61099999999999</v>
          </cell>
          <cell r="CO23">
            <v>597.45899999999995</v>
          </cell>
          <cell r="CP23">
            <v>869.34699999999998</v>
          </cell>
          <cell r="CQ23">
            <v>487.512</v>
          </cell>
          <cell r="CR23">
            <v>381.83499999999998</v>
          </cell>
          <cell r="CS23">
            <v>741.12699999999995</v>
          </cell>
          <cell r="CT23">
            <v>415.50099999999998</v>
          </cell>
          <cell r="CU23">
            <v>325.62599999999998</v>
          </cell>
          <cell r="CV23">
            <v>128.22</v>
          </cell>
          <cell r="CW23">
            <v>72.012</v>
          </cell>
          <cell r="CX23">
            <v>56.209000000000003</v>
          </cell>
          <cell r="CY23">
            <v>513.34500000000003</v>
          </cell>
          <cell r="CZ23">
            <v>303.58300000000003</v>
          </cell>
          <cell r="DA23">
            <v>209.76300000000001</v>
          </cell>
          <cell r="DB23">
            <v>4841.3900000000003</v>
          </cell>
          <cell r="DC23">
            <v>2611.703</v>
          </cell>
          <cell r="DD23">
            <v>2229.6869999999999</v>
          </cell>
          <cell r="DE23">
            <v>6702.9290000000001</v>
          </cell>
          <cell r="DF23">
            <v>3319.3180000000002</v>
          </cell>
          <cell r="DG23">
            <v>3383.6120000000001</v>
          </cell>
          <cell r="DH23">
            <v>1303.163</v>
          </cell>
          <cell r="DI23">
            <v>651.16399999999999</v>
          </cell>
          <cell r="DJ23">
            <v>651.99800000000005</v>
          </cell>
          <cell r="DK23">
            <v>978.46299999999997</v>
          </cell>
          <cell r="DL23">
            <v>523.13900000000001</v>
          </cell>
          <cell r="DM23">
            <v>455.32499999999999</v>
          </cell>
          <cell r="DN23">
            <v>688.78499999999997</v>
          </cell>
          <cell r="DO23">
            <v>385.27100000000002</v>
          </cell>
          <cell r="DP23">
            <v>303.51400000000001</v>
          </cell>
          <cell r="DQ23">
            <v>289.678</v>
          </cell>
          <cell r="DR23">
            <v>137.86699999999999</v>
          </cell>
          <cell r="DS23">
            <v>151.81</v>
          </cell>
          <cell r="DT23">
            <v>90.573999999999998</v>
          </cell>
          <cell r="DU23">
            <v>36.823999999999998</v>
          </cell>
          <cell r="DV23">
            <v>53.75</v>
          </cell>
          <cell r="DW23">
            <v>122.057</v>
          </cell>
          <cell r="DX23">
            <v>65.475999999999999</v>
          </cell>
          <cell r="DY23">
            <v>56.581000000000003</v>
          </cell>
          <cell r="DZ23">
            <v>202.643</v>
          </cell>
          <cell r="EA23">
            <v>62.548999999999999</v>
          </cell>
          <cell r="EB23">
            <v>140.09299999999999</v>
          </cell>
          <cell r="EC23">
            <v>560.46799999999996</v>
          </cell>
          <cell r="ED23">
            <v>260.404</v>
          </cell>
          <cell r="EE23">
            <v>300.06400000000002</v>
          </cell>
          <cell r="EF23">
            <v>382.54899999999998</v>
          </cell>
          <cell r="EG23">
            <v>216.9</v>
          </cell>
          <cell r="EH23">
            <v>165.649</v>
          </cell>
          <cell r="EI23">
            <v>30.736000000000001</v>
          </cell>
          <cell r="EJ23">
            <v>13.773</v>
          </cell>
          <cell r="EK23">
            <v>16.963999999999999</v>
          </cell>
          <cell r="EL23">
            <v>177.91900000000001</v>
          </cell>
          <cell r="EM23">
            <v>43.503999999999998</v>
          </cell>
          <cell r="EN23">
            <v>134.41499999999999</v>
          </cell>
          <cell r="EO23">
            <v>277.38499999999999</v>
          </cell>
          <cell r="EP23">
            <v>171.20400000000001</v>
          </cell>
          <cell r="EQ23">
            <v>106.181</v>
          </cell>
          <cell r="ER23">
            <v>139.01499999999999</v>
          </cell>
          <cell r="ES23">
            <v>89.954999999999998</v>
          </cell>
          <cell r="ET23">
            <v>49.06</v>
          </cell>
          <cell r="EU23">
            <v>130.79599999999999</v>
          </cell>
          <cell r="EV23">
            <v>86.683000000000007</v>
          </cell>
          <cell r="EW23">
            <v>44.113</v>
          </cell>
          <cell r="EX23">
            <v>14.602</v>
          </cell>
          <cell r="EY23">
            <v>9.641</v>
          </cell>
          <cell r="EZ23">
            <v>4.9610000000000003</v>
          </cell>
          <cell r="FA23">
            <v>146.589</v>
          </cell>
          <cell r="FB23">
            <v>84.522000000000006</v>
          </cell>
          <cell r="FC23">
            <v>62.067999999999998</v>
          </cell>
          <cell r="FD23">
            <v>4230.2920000000004</v>
          </cell>
          <cell r="FE23">
            <v>2238.5569999999998</v>
          </cell>
          <cell r="FF23">
            <v>1991.7339999999999</v>
          </cell>
          <cell r="FG23">
            <v>409.45699999999999</v>
          </cell>
          <cell r="FH23">
            <v>226.82400000000001</v>
          </cell>
          <cell r="FI23">
            <v>182.63300000000001</v>
          </cell>
          <cell r="FJ23">
            <v>95.233999999999995</v>
          </cell>
          <cell r="FK23">
            <v>53.146000000000001</v>
          </cell>
          <cell r="FL23">
            <v>42.088999999999999</v>
          </cell>
          <cell r="FM23">
            <v>118.065</v>
          </cell>
          <cell r="FN23">
            <v>70.111000000000004</v>
          </cell>
          <cell r="FO23">
            <v>47.954000000000001</v>
          </cell>
          <cell r="FP23">
            <v>196.15799999999999</v>
          </cell>
          <cell r="FQ23">
            <v>103.56699999999999</v>
          </cell>
          <cell r="FR23">
            <v>92.590999999999994</v>
          </cell>
          <cell r="FS23">
            <v>3820.835</v>
          </cell>
          <cell r="FT23">
            <v>2011.7339999999999</v>
          </cell>
          <cell r="FU23">
            <v>1809.1010000000001</v>
          </cell>
          <cell r="FV23">
            <v>955.87800000000004</v>
          </cell>
          <cell r="FW23">
            <v>495.19900000000001</v>
          </cell>
          <cell r="FX23">
            <v>460.68</v>
          </cell>
          <cell r="FY23">
            <v>238.755</v>
          </cell>
          <cell r="FZ23">
            <v>128.04499999999999</v>
          </cell>
          <cell r="GA23">
            <v>110.71</v>
          </cell>
          <cell r="GB23">
            <v>269.25799999999998</v>
          </cell>
          <cell r="GC23">
            <v>135.80500000000001</v>
          </cell>
          <cell r="GD23">
            <v>133.453</v>
          </cell>
          <cell r="GE23">
            <v>447.86599999999999</v>
          </cell>
          <cell r="GF23">
            <v>231.34899999999999</v>
          </cell>
          <cell r="GG23">
            <v>216.51599999999999</v>
          </cell>
          <cell r="GH23">
            <v>2864.9560000000001</v>
          </cell>
          <cell r="GI23">
            <v>1516.5350000000001</v>
          </cell>
          <cell r="GJ23">
            <v>1348.422</v>
          </cell>
          <cell r="GK23">
            <v>912.46100000000001</v>
          </cell>
          <cell r="GL23">
            <v>436.983</v>
          </cell>
          <cell r="GM23">
            <v>475.47699999999998</v>
          </cell>
          <cell r="GN23">
            <v>1952.4949999999999</v>
          </cell>
          <cell r="GO23">
            <v>1079.5509999999999</v>
          </cell>
          <cell r="GP23">
            <v>872.94399999999996</v>
          </cell>
          <cell r="GQ23">
            <v>1024.01</v>
          </cell>
          <cell r="GR23">
            <v>512.95299999999997</v>
          </cell>
          <cell r="GS23">
            <v>511.05700000000002</v>
          </cell>
          <cell r="GT23">
            <v>928.48500000000001</v>
          </cell>
          <cell r="GU23">
            <v>566.59799999999996</v>
          </cell>
          <cell r="GV23">
            <v>361.887</v>
          </cell>
          <cell r="GW23">
            <v>186.84</v>
          </cell>
          <cell r="GX23">
            <v>109.473</v>
          </cell>
          <cell r="GY23">
            <v>77.367999999999995</v>
          </cell>
          <cell r="GZ23">
            <v>4043.451</v>
          </cell>
          <cell r="HA23">
            <v>2129.085</v>
          </cell>
          <cell r="HB23">
            <v>1914.367</v>
          </cell>
          <cell r="HC23">
            <v>5864.9110000000001</v>
          </cell>
          <cell r="HD23">
            <v>2873.4029999999998</v>
          </cell>
          <cell r="HE23">
            <v>2991.509</v>
          </cell>
          <cell r="HF23">
            <v>828.15200000000004</v>
          </cell>
          <cell r="HG23">
            <v>419.84300000000002</v>
          </cell>
          <cell r="HH23">
            <v>408.30900000000003</v>
          </cell>
          <cell r="HI23">
            <v>587.76300000000003</v>
          </cell>
          <cell r="HJ23">
            <v>304.209</v>
          </cell>
          <cell r="HK23">
            <v>283.55399999999997</v>
          </cell>
          <cell r="HL23">
            <v>335.45600000000002</v>
          </cell>
          <cell r="HM23">
            <v>190.56899999999999</v>
          </cell>
          <cell r="HN23">
            <v>144.887</v>
          </cell>
          <cell r="HO23">
            <v>252.30699999999999</v>
          </cell>
          <cell r="HP23">
            <v>113.64</v>
          </cell>
          <cell r="HQ23">
            <v>138.667</v>
          </cell>
          <cell r="HR23">
            <v>64.679000000000002</v>
          </cell>
          <cell r="HS23">
            <v>27.02</v>
          </cell>
          <cell r="HT23">
            <v>37.658999999999999</v>
          </cell>
          <cell r="HU23">
            <v>77.335999999999999</v>
          </cell>
          <cell r="HV23">
            <v>41.720999999999997</v>
          </cell>
          <cell r="HW23">
            <v>35.613999999999997</v>
          </cell>
          <cell r="HX23">
            <v>163.053</v>
          </cell>
          <cell r="HY23">
            <v>73.912999999999997</v>
          </cell>
          <cell r="HZ23">
            <v>89.14</v>
          </cell>
          <cell r="IA23">
            <v>206.56800000000001</v>
          </cell>
          <cell r="IB23">
            <v>94.372</v>
          </cell>
          <cell r="IC23">
            <v>112.196</v>
          </cell>
          <cell r="ID23">
            <v>108.545</v>
          </cell>
          <cell r="IE23">
            <v>59.753999999999998</v>
          </cell>
          <cell r="IF23">
            <v>48.792000000000002</v>
          </cell>
          <cell r="IG23">
            <v>11.592000000000001</v>
          </cell>
          <cell r="IH23">
            <v>3.7</v>
          </cell>
          <cell r="II23">
            <v>7.8929999999999998</v>
          </cell>
          <cell r="IJ23">
            <v>98.022999999999996</v>
          </cell>
          <cell r="IK23">
            <v>34.618000000000002</v>
          </cell>
          <cell r="IL23">
            <v>63.404000000000003</v>
          </cell>
          <cell r="IM23">
            <v>220.661</v>
          </cell>
          <cell r="IN23">
            <v>130.73400000000001</v>
          </cell>
          <cell r="IO23">
            <v>89.926000000000002</v>
          </cell>
          <cell r="IP23">
            <v>111.496</v>
          </cell>
          <cell r="IQ23">
            <v>70.933999999999997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127.517</v>
          </cell>
          <cell r="C35">
            <v>116.191</v>
          </cell>
          <cell r="D35">
            <v>1604.671</v>
          </cell>
          <cell r="E35">
            <v>810.60900000000004</v>
          </cell>
          <cell r="F35">
            <v>794.06200000000001</v>
          </cell>
          <cell r="G35">
            <v>3158.4549999999999</v>
          </cell>
          <cell r="H35">
            <v>1610.0429999999999</v>
          </cell>
          <cell r="I35">
            <v>1548.412</v>
          </cell>
          <cell r="J35">
            <v>652.02200000000005</v>
          </cell>
          <cell r="K35">
            <v>314.67899999999997</v>
          </cell>
          <cell r="L35">
            <v>337.34300000000002</v>
          </cell>
          <cell r="M35">
            <v>401.947</v>
          </cell>
          <cell r="N35">
            <v>193.96</v>
          </cell>
          <cell r="O35">
            <v>207.98699999999999</v>
          </cell>
          <cell r="P35">
            <v>290.77</v>
          </cell>
          <cell r="Q35">
            <v>148.93600000000001</v>
          </cell>
          <cell r="R35">
            <v>141.83500000000001</v>
          </cell>
          <cell r="S35">
            <v>111.176</v>
          </cell>
          <cell r="T35">
            <v>45.024000000000001</v>
          </cell>
          <cell r="U35">
            <v>66.152000000000001</v>
          </cell>
          <cell r="V35">
            <v>94.052999999999997</v>
          </cell>
          <cell r="W35">
            <v>42.573999999999998</v>
          </cell>
          <cell r="X35">
            <v>51.478999999999999</v>
          </cell>
          <cell r="Y35">
            <v>98.906999999999996</v>
          </cell>
          <cell r="Z35">
            <v>53.832999999999998</v>
          </cell>
          <cell r="AA35">
            <v>45.073999999999998</v>
          </cell>
          <cell r="AB35">
            <v>151.16900000000001</v>
          </cell>
          <cell r="AC35">
            <v>66.885999999999996</v>
          </cell>
          <cell r="AD35">
            <v>84.281999999999996</v>
          </cell>
          <cell r="AE35">
            <v>327.20499999999998</v>
          </cell>
          <cell r="AF35">
            <v>156.327</v>
          </cell>
          <cell r="AG35">
            <v>170.87799999999999</v>
          </cell>
          <cell r="AH35">
            <v>183.85300000000001</v>
          </cell>
          <cell r="AI35">
            <v>92.254999999999995</v>
          </cell>
          <cell r="AJ35">
            <v>91.596999999999994</v>
          </cell>
          <cell r="AK35">
            <v>39.502000000000002</v>
          </cell>
          <cell r="AL35">
            <v>19.364000000000001</v>
          </cell>
          <cell r="AM35">
            <v>20.138000000000002</v>
          </cell>
          <cell r="AN35">
            <v>143.35300000000001</v>
          </cell>
          <cell r="AO35">
            <v>64.072000000000003</v>
          </cell>
          <cell r="AP35">
            <v>79.281000000000006</v>
          </cell>
          <cell r="AQ35">
            <v>166.57900000000001</v>
          </cell>
          <cell r="AR35">
            <v>91.909000000000006</v>
          </cell>
          <cell r="AS35">
            <v>74.668999999999997</v>
          </cell>
          <cell r="AT35">
            <v>63.866999999999997</v>
          </cell>
          <cell r="AU35">
            <v>34.704999999999998</v>
          </cell>
          <cell r="AV35">
            <v>29.161999999999999</v>
          </cell>
          <cell r="AW35">
            <v>59.856000000000002</v>
          </cell>
          <cell r="AX35">
            <v>35.262</v>
          </cell>
          <cell r="AY35">
            <v>24.594000000000001</v>
          </cell>
          <cell r="AZ35">
            <v>16.015999999999998</v>
          </cell>
          <cell r="BA35">
            <v>10.038</v>
          </cell>
          <cell r="BB35">
            <v>5.9779999999999998</v>
          </cell>
          <cell r="BC35">
            <v>106.723</v>
          </cell>
          <cell r="BD35">
            <v>56.646999999999998</v>
          </cell>
          <cell r="BE35">
            <v>50.075000000000003</v>
          </cell>
          <cell r="BF35">
            <v>5451.7920000000004</v>
          </cell>
          <cell r="BG35">
            <v>2974.39</v>
          </cell>
          <cell r="BH35">
            <v>2477.402</v>
          </cell>
          <cell r="BI35">
            <v>1038.6089999999999</v>
          </cell>
          <cell r="BJ35">
            <v>573.95899999999995</v>
          </cell>
          <cell r="BK35">
            <v>464.65</v>
          </cell>
          <cell r="BL35">
            <v>270.51299999999998</v>
          </cell>
          <cell r="BM35">
            <v>150.12700000000001</v>
          </cell>
          <cell r="BN35">
            <v>120.386</v>
          </cell>
          <cell r="BO35">
            <v>300.84399999999999</v>
          </cell>
          <cell r="BP35">
            <v>163.89699999999999</v>
          </cell>
          <cell r="BQ35">
            <v>136.946</v>
          </cell>
          <cell r="BR35">
            <v>467.25200000000001</v>
          </cell>
          <cell r="BS35">
            <v>259.93400000000003</v>
          </cell>
          <cell r="BT35">
            <v>207.31800000000001</v>
          </cell>
          <cell r="BU35">
            <v>4413.183</v>
          </cell>
          <cell r="BV35">
            <v>2400.431</v>
          </cell>
          <cell r="BW35">
            <v>2012.752</v>
          </cell>
          <cell r="BX35">
            <v>2251.759</v>
          </cell>
          <cell r="BY35">
            <v>1187.874</v>
          </cell>
          <cell r="BZ35">
            <v>1063.885</v>
          </cell>
          <cell r="CA35">
            <v>677.49599999999998</v>
          </cell>
          <cell r="CB35">
            <v>350.351</v>
          </cell>
          <cell r="CC35">
            <v>327.14499999999998</v>
          </cell>
          <cell r="CD35">
            <v>638.33299999999997</v>
          </cell>
          <cell r="CE35">
            <v>346.596</v>
          </cell>
          <cell r="CF35">
            <v>291.73599999999999</v>
          </cell>
          <cell r="CG35">
            <v>935.93100000000004</v>
          </cell>
          <cell r="CH35">
            <v>490.92700000000002</v>
          </cell>
          <cell r="CI35">
            <v>445.00400000000002</v>
          </cell>
          <cell r="CJ35">
            <v>2161.424</v>
          </cell>
          <cell r="CK35">
            <v>1212.556</v>
          </cell>
          <cell r="CL35">
            <v>948.86699999999996</v>
          </cell>
          <cell r="CM35">
            <v>1261.0229999999999</v>
          </cell>
          <cell r="CN35">
            <v>700.05100000000004</v>
          </cell>
          <cell r="CO35">
            <v>560.97199999999998</v>
          </cell>
          <cell r="CP35">
            <v>900.4</v>
          </cell>
          <cell r="CQ35">
            <v>512.505</v>
          </cell>
          <cell r="CR35">
            <v>387.89499999999998</v>
          </cell>
          <cell r="CS35">
            <v>784.01599999999996</v>
          </cell>
          <cell r="CT35">
            <v>437.904</v>
          </cell>
          <cell r="CU35">
            <v>346.11200000000002</v>
          </cell>
          <cell r="CV35">
            <v>116.384</v>
          </cell>
          <cell r="CW35">
            <v>74.600999999999999</v>
          </cell>
          <cell r="CX35">
            <v>41.783000000000001</v>
          </cell>
          <cell r="CY35">
            <v>507.33499999999998</v>
          </cell>
          <cell r="CZ35">
            <v>307.45100000000002</v>
          </cell>
          <cell r="DA35">
            <v>199.88300000000001</v>
          </cell>
          <cell r="DB35">
            <v>4944.4570000000003</v>
          </cell>
          <cell r="DC35">
            <v>2666.9380000000001</v>
          </cell>
          <cell r="DD35">
            <v>2277.5189999999998</v>
          </cell>
          <cell r="DE35">
            <v>6808.6549999999997</v>
          </cell>
          <cell r="DF35">
            <v>3371.0309999999999</v>
          </cell>
          <cell r="DG35">
            <v>3437.6239999999998</v>
          </cell>
          <cell r="DH35">
            <v>1326.9670000000001</v>
          </cell>
          <cell r="DI35">
            <v>658.46799999999996</v>
          </cell>
          <cell r="DJ35">
            <v>668.49900000000002</v>
          </cell>
          <cell r="DK35">
            <v>953.83699999999999</v>
          </cell>
          <cell r="DL35">
            <v>519.44899999999996</v>
          </cell>
          <cell r="DM35">
            <v>434.38900000000001</v>
          </cell>
          <cell r="DN35">
            <v>675.971</v>
          </cell>
          <cell r="DO35">
            <v>391.029</v>
          </cell>
          <cell r="DP35">
            <v>284.94299999999998</v>
          </cell>
          <cell r="DQ35">
            <v>277.86599999999999</v>
          </cell>
          <cell r="DR35">
            <v>128.41999999999999</v>
          </cell>
          <cell r="DS35">
            <v>149.446</v>
          </cell>
          <cell r="DT35">
            <v>108.874</v>
          </cell>
          <cell r="DU35">
            <v>43.557000000000002</v>
          </cell>
          <cell r="DV35">
            <v>65.316999999999993</v>
          </cell>
          <cell r="DW35">
            <v>137.81299999999999</v>
          </cell>
          <cell r="DX35">
            <v>74.099999999999994</v>
          </cell>
          <cell r="DY35">
            <v>63.713000000000001</v>
          </cell>
          <cell r="DZ35">
            <v>235.316</v>
          </cell>
          <cell r="EA35">
            <v>64.918999999999997</v>
          </cell>
          <cell r="EB35">
            <v>170.39699999999999</v>
          </cell>
          <cell r="EC35">
            <v>601.61500000000001</v>
          </cell>
          <cell r="ED35">
            <v>288.73</v>
          </cell>
          <cell r="EE35">
            <v>312.88400000000001</v>
          </cell>
          <cell r="EF35">
            <v>380.76</v>
          </cell>
          <cell r="EG35">
            <v>227.76</v>
          </cell>
          <cell r="EH35">
            <v>153</v>
          </cell>
          <cell r="EI35">
            <v>25.428000000000001</v>
          </cell>
          <cell r="EJ35">
            <v>14.105</v>
          </cell>
          <cell r="EK35">
            <v>11.324</v>
          </cell>
          <cell r="EL35">
            <v>220.85499999999999</v>
          </cell>
          <cell r="EM35">
            <v>60.97</v>
          </cell>
          <cell r="EN35">
            <v>159.88499999999999</v>
          </cell>
          <cell r="EO35">
            <v>278.85000000000002</v>
          </cell>
          <cell r="EP35">
            <v>157.74</v>
          </cell>
          <cell r="EQ35">
            <v>121.11</v>
          </cell>
          <cell r="ER35">
            <v>134.27699999999999</v>
          </cell>
          <cell r="ES35">
            <v>81.953000000000003</v>
          </cell>
          <cell r="ET35">
            <v>52.325000000000003</v>
          </cell>
          <cell r="EU35">
            <v>126.575</v>
          </cell>
          <cell r="EV35">
            <v>79.691000000000003</v>
          </cell>
          <cell r="EW35">
            <v>46.884</v>
          </cell>
          <cell r="EX35">
            <v>16.155000000000001</v>
          </cell>
          <cell r="EY35">
            <v>3.7759999999999998</v>
          </cell>
          <cell r="EZ35">
            <v>12.379</v>
          </cell>
          <cell r="FA35">
            <v>152.27500000000001</v>
          </cell>
          <cell r="FB35">
            <v>78.049000000000007</v>
          </cell>
          <cell r="FC35">
            <v>74.225999999999999</v>
          </cell>
          <cell r="FD35">
            <v>4275.2690000000002</v>
          </cell>
          <cell r="FE35">
            <v>2246.413</v>
          </cell>
          <cell r="FF35">
            <v>2028.857</v>
          </cell>
          <cell r="FG35">
            <v>384.83600000000001</v>
          </cell>
          <cell r="FH35">
            <v>209.67699999999999</v>
          </cell>
          <cell r="FI35">
            <v>175.15899999999999</v>
          </cell>
          <cell r="FJ35">
            <v>93.7</v>
          </cell>
          <cell r="FK35">
            <v>52.920999999999999</v>
          </cell>
          <cell r="FL35">
            <v>40.779000000000003</v>
          </cell>
          <cell r="FM35">
            <v>106.464</v>
          </cell>
          <cell r="FN35">
            <v>54.03</v>
          </cell>
          <cell r="FO35">
            <v>52.433999999999997</v>
          </cell>
          <cell r="FP35">
            <v>184.672</v>
          </cell>
          <cell r="FQ35">
            <v>102.726</v>
          </cell>
          <cell r="FR35">
            <v>81.945999999999998</v>
          </cell>
          <cell r="FS35">
            <v>3890.433</v>
          </cell>
          <cell r="FT35">
            <v>2036.7349999999999</v>
          </cell>
          <cell r="FU35">
            <v>1853.6980000000001</v>
          </cell>
          <cell r="FV35">
            <v>1001.7910000000001</v>
          </cell>
          <cell r="FW35">
            <v>514.79899999999998</v>
          </cell>
          <cell r="FX35">
            <v>486.99200000000002</v>
          </cell>
          <cell r="FY35">
            <v>249.24700000000001</v>
          </cell>
          <cell r="FZ35">
            <v>129.74</v>
          </cell>
          <cell r="GA35">
            <v>119.506</v>
          </cell>
          <cell r="GB35">
            <v>277.08300000000003</v>
          </cell>
          <cell r="GC35">
            <v>142.84200000000001</v>
          </cell>
          <cell r="GD35">
            <v>134.24199999999999</v>
          </cell>
          <cell r="GE35">
            <v>475.46100000000001</v>
          </cell>
          <cell r="GF35">
            <v>242.21700000000001</v>
          </cell>
          <cell r="GG35">
            <v>233.244</v>
          </cell>
          <cell r="GH35">
            <v>2888.6419999999998</v>
          </cell>
          <cell r="GI35">
            <v>1521.9369999999999</v>
          </cell>
          <cell r="GJ35">
            <v>1366.7059999999999</v>
          </cell>
          <cell r="GK35">
            <v>853.66</v>
          </cell>
          <cell r="GL35">
            <v>417.32299999999998</v>
          </cell>
          <cell r="GM35">
            <v>436.33699999999999</v>
          </cell>
          <cell r="GN35">
            <v>2034.9829999999999</v>
          </cell>
          <cell r="GO35">
            <v>1104.614</v>
          </cell>
          <cell r="GP35">
            <v>930.36900000000003</v>
          </cell>
          <cell r="GQ35">
            <v>1112.3320000000001</v>
          </cell>
          <cell r="GR35">
            <v>559.19000000000005</v>
          </cell>
          <cell r="GS35">
            <v>553.14200000000005</v>
          </cell>
          <cell r="GT35">
            <v>922.65099999999995</v>
          </cell>
          <cell r="GU35">
            <v>545.42499999999995</v>
          </cell>
          <cell r="GV35">
            <v>377.22699999999998</v>
          </cell>
          <cell r="GW35">
            <v>169.70500000000001</v>
          </cell>
          <cell r="GX35">
            <v>93.909000000000006</v>
          </cell>
          <cell r="GY35">
            <v>75.796000000000006</v>
          </cell>
          <cell r="GZ35">
            <v>4105.5640000000003</v>
          </cell>
          <cell r="HA35">
            <v>2152.5030000000002</v>
          </cell>
          <cell r="HB35">
            <v>1953.0609999999999</v>
          </cell>
          <cell r="HC35">
            <v>5941.4679999999998</v>
          </cell>
          <cell r="HD35">
            <v>2900.5630000000001</v>
          </cell>
          <cell r="HE35">
            <v>3040.904</v>
          </cell>
          <cell r="HF35">
            <v>811.62</v>
          </cell>
          <cell r="HG35">
            <v>390.25400000000002</v>
          </cell>
          <cell r="HH35">
            <v>421.36599999999999</v>
          </cell>
          <cell r="HI35">
            <v>547.49400000000003</v>
          </cell>
          <cell r="HJ35">
            <v>266.29000000000002</v>
          </cell>
          <cell r="HK35">
            <v>281.20400000000001</v>
          </cell>
          <cell r="HL35">
            <v>307.84399999999999</v>
          </cell>
          <cell r="HM35">
            <v>169.32300000000001</v>
          </cell>
          <cell r="HN35">
            <v>138.52000000000001</v>
          </cell>
          <cell r="HO35">
            <v>239.65</v>
          </cell>
          <cell r="HP35">
            <v>96.966999999999999</v>
          </cell>
          <cell r="HQ35">
            <v>142.68299999999999</v>
          </cell>
          <cell r="HR35">
            <v>67.447999999999993</v>
          </cell>
          <cell r="HS35">
            <v>27.841000000000001</v>
          </cell>
          <cell r="HT35">
            <v>39.606000000000002</v>
          </cell>
          <cell r="HU35">
            <v>90.253</v>
          </cell>
          <cell r="HV35">
            <v>49.734999999999999</v>
          </cell>
          <cell r="HW35">
            <v>40.518000000000001</v>
          </cell>
          <cell r="HX35">
            <v>173.87299999999999</v>
          </cell>
          <cell r="HY35">
            <v>74.228999999999999</v>
          </cell>
          <cell r="HZ35">
            <v>99.644000000000005</v>
          </cell>
          <cell r="IA35">
            <v>207.37700000000001</v>
          </cell>
          <cell r="IB35">
            <v>97.06</v>
          </cell>
          <cell r="IC35">
            <v>110.316</v>
          </cell>
          <cell r="ID35">
            <v>98.703999999999994</v>
          </cell>
          <cell r="IE35">
            <v>51.600999999999999</v>
          </cell>
          <cell r="IF35">
            <v>47.101999999999997</v>
          </cell>
          <cell r="IG35">
            <v>10.952999999999999</v>
          </cell>
          <cell r="IH35">
            <v>3.0880000000000001</v>
          </cell>
          <cell r="II35">
            <v>7.8650000000000002</v>
          </cell>
          <cell r="IJ35">
            <v>108.673</v>
          </cell>
          <cell r="IK35">
            <v>45.459000000000003</v>
          </cell>
          <cell r="IL35">
            <v>63.213999999999999</v>
          </cell>
          <cell r="IM35">
            <v>226.45400000000001</v>
          </cell>
          <cell r="IN35">
            <v>120.813</v>
          </cell>
          <cell r="IO35">
            <v>105.642</v>
          </cell>
          <cell r="IP35">
            <v>97.411000000000001</v>
          </cell>
          <cell r="IQ35">
            <v>58.93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113.113</v>
          </cell>
          <cell r="C47">
            <v>122.55200000000001</v>
          </cell>
          <cell r="D47">
            <v>1676.877</v>
          </cell>
          <cell r="E47">
            <v>858.16200000000003</v>
          </cell>
          <cell r="F47">
            <v>818.71500000000003</v>
          </cell>
          <cell r="G47">
            <v>3182.8029999999999</v>
          </cell>
          <cell r="H47">
            <v>1626.9459999999999</v>
          </cell>
          <cell r="I47">
            <v>1555.857</v>
          </cell>
          <cell r="J47">
            <v>687.16399999999999</v>
          </cell>
          <cell r="K47">
            <v>319.017</v>
          </cell>
          <cell r="L47">
            <v>368.14699999999999</v>
          </cell>
          <cell r="M47">
            <v>432.01299999999998</v>
          </cell>
          <cell r="N47">
            <v>191.846</v>
          </cell>
          <cell r="O47">
            <v>240.167</v>
          </cell>
          <cell r="P47">
            <v>306.68700000000001</v>
          </cell>
          <cell r="Q47">
            <v>143.614</v>
          </cell>
          <cell r="R47">
            <v>163.07300000000001</v>
          </cell>
          <cell r="S47">
            <v>125.32599999999999</v>
          </cell>
          <cell r="T47">
            <v>48.231999999999999</v>
          </cell>
          <cell r="U47">
            <v>77.093999999999994</v>
          </cell>
          <cell r="V47">
            <v>88.028000000000006</v>
          </cell>
          <cell r="W47">
            <v>33.045999999999999</v>
          </cell>
          <cell r="X47">
            <v>54.981999999999999</v>
          </cell>
          <cell r="Y47">
            <v>112.42100000000001</v>
          </cell>
          <cell r="Z47">
            <v>56.014000000000003</v>
          </cell>
          <cell r="AA47">
            <v>56.406999999999996</v>
          </cell>
          <cell r="AB47">
            <v>142.72999999999999</v>
          </cell>
          <cell r="AC47">
            <v>71.156999999999996</v>
          </cell>
          <cell r="AD47">
            <v>71.572999999999993</v>
          </cell>
          <cell r="AE47">
            <v>320.69200000000001</v>
          </cell>
          <cell r="AF47">
            <v>147.048</v>
          </cell>
          <cell r="AG47">
            <v>173.64400000000001</v>
          </cell>
          <cell r="AH47">
            <v>185.803</v>
          </cell>
          <cell r="AI47">
            <v>84.873000000000005</v>
          </cell>
          <cell r="AJ47">
            <v>100.93</v>
          </cell>
          <cell r="AK47">
            <v>28.942</v>
          </cell>
          <cell r="AL47">
            <v>9.3800000000000008</v>
          </cell>
          <cell r="AM47">
            <v>19.562000000000001</v>
          </cell>
          <cell r="AN47">
            <v>134.88900000000001</v>
          </cell>
          <cell r="AO47">
            <v>62.174999999999997</v>
          </cell>
          <cell r="AP47">
            <v>72.713999999999999</v>
          </cell>
          <cell r="AQ47">
            <v>170.124</v>
          </cell>
          <cell r="AR47">
            <v>93.236000000000004</v>
          </cell>
          <cell r="AS47">
            <v>76.888000000000005</v>
          </cell>
          <cell r="AT47">
            <v>65.091999999999999</v>
          </cell>
          <cell r="AU47">
            <v>34.783999999999999</v>
          </cell>
          <cell r="AV47">
            <v>30.309000000000001</v>
          </cell>
          <cell r="AW47">
            <v>49.862000000000002</v>
          </cell>
          <cell r="AX47">
            <v>28.239000000000001</v>
          </cell>
          <cell r="AY47">
            <v>21.623000000000001</v>
          </cell>
          <cell r="AZ47">
            <v>10.794</v>
          </cell>
          <cell r="BA47">
            <v>5.5670000000000002</v>
          </cell>
          <cell r="BB47">
            <v>5.2270000000000003</v>
          </cell>
          <cell r="BC47">
            <v>120.262</v>
          </cell>
          <cell r="BD47">
            <v>64.997</v>
          </cell>
          <cell r="BE47">
            <v>55.265000000000001</v>
          </cell>
          <cell r="BF47">
            <v>5631.89</v>
          </cell>
          <cell r="BG47">
            <v>3022.547</v>
          </cell>
          <cell r="BH47">
            <v>2609.3429999999998</v>
          </cell>
          <cell r="BI47">
            <v>1149.6030000000001</v>
          </cell>
          <cell r="BJ47">
            <v>612.77599999999995</v>
          </cell>
          <cell r="BK47">
            <v>536.827</v>
          </cell>
          <cell r="BL47">
            <v>284.13299999999998</v>
          </cell>
          <cell r="BM47">
            <v>153.75800000000001</v>
          </cell>
          <cell r="BN47">
            <v>130.375</v>
          </cell>
          <cell r="BO47">
            <v>333.12200000000001</v>
          </cell>
          <cell r="BP47">
            <v>181.82300000000001</v>
          </cell>
          <cell r="BQ47">
            <v>151.30000000000001</v>
          </cell>
          <cell r="BR47">
            <v>532.34799999999996</v>
          </cell>
          <cell r="BS47">
            <v>277.19499999999999</v>
          </cell>
          <cell r="BT47">
            <v>255.15199999999999</v>
          </cell>
          <cell r="BU47">
            <v>4482.2870000000003</v>
          </cell>
          <cell r="BV47">
            <v>2409.7710000000002</v>
          </cell>
          <cell r="BW47">
            <v>2072.5160000000001</v>
          </cell>
          <cell r="BX47">
            <v>2308.924</v>
          </cell>
          <cell r="BY47">
            <v>1238.8879999999999</v>
          </cell>
          <cell r="BZ47">
            <v>1070.0360000000001</v>
          </cell>
          <cell r="CA47">
            <v>643.36199999999997</v>
          </cell>
          <cell r="CB47">
            <v>353.93700000000001</v>
          </cell>
          <cell r="CC47">
            <v>289.42399999999998</v>
          </cell>
          <cell r="CD47">
            <v>704.05399999999997</v>
          </cell>
          <cell r="CE47">
            <v>371.279</v>
          </cell>
          <cell r="CF47">
            <v>332.77499999999998</v>
          </cell>
          <cell r="CG47">
            <v>961.50800000000004</v>
          </cell>
          <cell r="CH47">
            <v>513.67200000000003</v>
          </cell>
          <cell r="CI47">
            <v>447.83600000000001</v>
          </cell>
          <cell r="CJ47">
            <v>2173.3629999999998</v>
          </cell>
          <cell r="CK47">
            <v>1170.883</v>
          </cell>
          <cell r="CL47">
            <v>1002.481</v>
          </cell>
          <cell r="CM47">
            <v>1208.3579999999999</v>
          </cell>
          <cell r="CN47">
            <v>647.64700000000005</v>
          </cell>
          <cell r="CO47">
            <v>560.71100000000001</v>
          </cell>
          <cell r="CP47">
            <v>965.005</v>
          </cell>
          <cell r="CQ47">
            <v>523.23599999999999</v>
          </cell>
          <cell r="CR47">
            <v>441.76900000000001</v>
          </cell>
          <cell r="CS47">
            <v>812.89800000000002</v>
          </cell>
          <cell r="CT47">
            <v>432.07799999999997</v>
          </cell>
          <cell r="CU47">
            <v>380.82</v>
          </cell>
          <cell r="CV47">
            <v>152.108</v>
          </cell>
          <cell r="CW47">
            <v>91.158000000000001</v>
          </cell>
          <cell r="CX47">
            <v>60.95</v>
          </cell>
          <cell r="CY47">
            <v>566.13699999999994</v>
          </cell>
          <cell r="CZ47">
            <v>336.69600000000003</v>
          </cell>
          <cell r="DA47">
            <v>229.441</v>
          </cell>
          <cell r="DB47">
            <v>5065.7529999999997</v>
          </cell>
          <cell r="DC47">
            <v>2685.8510000000001</v>
          </cell>
          <cell r="DD47">
            <v>2379.902</v>
          </cell>
          <cell r="DE47">
            <v>6914.2740000000003</v>
          </cell>
          <cell r="DF47">
            <v>3416.8310000000001</v>
          </cell>
          <cell r="DG47">
            <v>3497.4430000000002</v>
          </cell>
          <cell r="DH47">
            <v>1350.5319999999999</v>
          </cell>
          <cell r="DI47">
            <v>685.22500000000002</v>
          </cell>
          <cell r="DJ47">
            <v>665.30700000000002</v>
          </cell>
          <cell r="DK47">
            <v>1047.357</v>
          </cell>
          <cell r="DL47">
            <v>567.48</v>
          </cell>
          <cell r="DM47">
            <v>479.87700000000001</v>
          </cell>
          <cell r="DN47">
            <v>731.529</v>
          </cell>
          <cell r="DO47">
            <v>420.44200000000001</v>
          </cell>
          <cell r="DP47">
            <v>311.08600000000001</v>
          </cell>
          <cell r="DQ47">
            <v>315.82799999999997</v>
          </cell>
          <cell r="DR47">
            <v>147.03800000000001</v>
          </cell>
          <cell r="DS47">
            <v>168.79</v>
          </cell>
          <cell r="DT47">
            <v>109.642</v>
          </cell>
          <cell r="DU47">
            <v>50.292000000000002</v>
          </cell>
          <cell r="DV47">
            <v>59.35</v>
          </cell>
          <cell r="DW47">
            <v>118.745</v>
          </cell>
          <cell r="DX47">
            <v>62.820999999999998</v>
          </cell>
          <cell r="DY47">
            <v>55.923999999999999</v>
          </cell>
          <cell r="DZ47">
            <v>184.43</v>
          </cell>
          <cell r="EA47">
            <v>54.923999999999999</v>
          </cell>
          <cell r="EB47">
            <v>129.50700000000001</v>
          </cell>
          <cell r="EC47">
            <v>623.41600000000005</v>
          </cell>
          <cell r="ED47">
            <v>315.56799999999998</v>
          </cell>
          <cell r="EE47">
            <v>307.84800000000001</v>
          </cell>
          <cell r="EF47">
            <v>445.827</v>
          </cell>
          <cell r="EG47">
            <v>260.41899999999998</v>
          </cell>
          <cell r="EH47">
            <v>185.40799999999999</v>
          </cell>
          <cell r="EI47">
            <v>31.166</v>
          </cell>
          <cell r="EJ47">
            <v>11.818</v>
          </cell>
          <cell r="EK47">
            <v>19.349</v>
          </cell>
          <cell r="EL47">
            <v>177.589</v>
          </cell>
          <cell r="EM47">
            <v>55.149000000000001</v>
          </cell>
          <cell r="EN47">
            <v>122.44</v>
          </cell>
          <cell r="EO47">
            <v>245.89599999999999</v>
          </cell>
          <cell r="EP47">
            <v>138.87200000000001</v>
          </cell>
          <cell r="EQ47">
            <v>107.023</v>
          </cell>
          <cell r="ER47">
            <v>115.575</v>
          </cell>
          <cell r="ES47">
            <v>65.986000000000004</v>
          </cell>
          <cell r="ET47">
            <v>49.588999999999999</v>
          </cell>
          <cell r="EU47">
            <v>120.31</v>
          </cell>
          <cell r="EV47">
            <v>76.275999999999996</v>
          </cell>
          <cell r="EW47">
            <v>44.033000000000001</v>
          </cell>
          <cell r="EX47">
            <v>17.481999999999999</v>
          </cell>
          <cell r="EY47">
            <v>11.866</v>
          </cell>
          <cell r="EZ47">
            <v>5.6159999999999997</v>
          </cell>
          <cell r="FA47">
            <v>125.586</v>
          </cell>
          <cell r="FB47">
            <v>62.595999999999997</v>
          </cell>
          <cell r="FC47">
            <v>62.99</v>
          </cell>
          <cell r="FD47">
            <v>4388.223</v>
          </cell>
          <cell r="FE47">
            <v>2301.2449999999999</v>
          </cell>
          <cell r="FF47">
            <v>2086.9789999999998</v>
          </cell>
          <cell r="FG47">
            <v>465.33300000000003</v>
          </cell>
          <cell r="FH47">
            <v>248.75899999999999</v>
          </cell>
          <cell r="FI47">
            <v>216.57400000000001</v>
          </cell>
          <cell r="FJ47">
            <v>124.496</v>
          </cell>
          <cell r="FK47">
            <v>64.596000000000004</v>
          </cell>
          <cell r="FL47">
            <v>59.9</v>
          </cell>
          <cell r="FM47">
            <v>129.697</v>
          </cell>
          <cell r="FN47">
            <v>72.209000000000003</v>
          </cell>
          <cell r="FO47">
            <v>57.488</v>
          </cell>
          <cell r="FP47">
            <v>211.14099999999999</v>
          </cell>
          <cell r="FQ47">
            <v>111.95399999999999</v>
          </cell>
          <cell r="FR47">
            <v>99.186000000000007</v>
          </cell>
          <cell r="FS47">
            <v>3922.89</v>
          </cell>
          <cell r="FT47">
            <v>2052.4859999999999</v>
          </cell>
          <cell r="FU47">
            <v>1870.405</v>
          </cell>
          <cell r="FV47">
            <v>1072.4770000000001</v>
          </cell>
          <cell r="FW47">
            <v>553.53800000000001</v>
          </cell>
          <cell r="FX47">
            <v>518.93899999999996</v>
          </cell>
          <cell r="FY47">
            <v>274.14299999999997</v>
          </cell>
          <cell r="FZ47">
            <v>146.428</v>
          </cell>
          <cell r="GA47">
            <v>127.715</v>
          </cell>
          <cell r="GB47">
            <v>309.48200000000003</v>
          </cell>
          <cell r="GC47">
            <v>157.50399999999999</v>
          </cell>
          <cell r="GD47">
            <v>151.97800000000001</v>
          </cell>
          <cell r="GE47">
            <v>488.85199999999998</v>
          </cell>
          <cell r="GF47">
            <v>249.60599999999999</v>
          </cell>
          <cell r="GG47">
            <v>239.24600000000001</v>
          </cell>
          <cell r="GH47">
            <v>2850.413</v>
          </cell>
          <cell r="GI47">
            <v>1498.9480000000001</v>
          </cell>
          <cell r="GJ47">
            <v>1351.4659999999999</v>
          </cell>
          <cell r="GK47">
            <v>823.11900000000003</v>
          </cell>
          <cell r="GL47">
            <v>401.56400000000002</v>
          </cell>
          <cell r="GM47">
            <v>421.55500000000001</v>
          </cell>
          <cell r="GN47">
            <v>2027.2950000000001</v>
          </cell>
          <cell r="GO47">
            <v>1097.384</v>
          </cell>
          <cell r="GP47">
            <v>929.91099999999994</v>
          </cell>
          <cell r="GQ47">
            <v>1136.0730000000001</v>
          </cell>
          <cell r="GR47">
            <v>557.75400000000002</v>
          </cell>
          <cell r="GS47">
            <v>578.31899999999996</v>
          </cell>
          <cell r="GT47">
            <v>891.22199999999998</v>
          </cell>
          <cell r="GU47">
            <v>539.63</v>
          </cell>
          <cell r="GV47">
            <v>351.59199999999998</v>
          </cell>
          <cell r="GW47">
            <v>200.197</v>
          </cell>
          <cell r="GX47">
            <v>117.255</v>
          </cell>
          <cell r="GY47">
            <v>82.941999999999993</v>
          </cell>
          <cell r="GZ47">
            <v>4188.0259999999998</v>
          </cell>
          <cell r="HA47">
            <v>2183.9899999999998</v>
          </cell>
          <cell r="HB47">
            <v>2004.037</v>
          </cell>
          <cell r="HC47">
            <v>6014.9449999999997</v>
          </cell>
          <cell r="HD47">
            <v>2937.375</v>
          </cell>
          <cell r="HE47">
            <v>3077.57</v>
          </cell>
          <cell r="HF47">
            <v>827.02</v>
          </cell>
          <cell r="HG47">
            <v>411.262</v>
          </cell>
          <cell r="HH47">
            <v>415.75799999999998</v>
          </cell>
          <cell r="HI47">
            <v>591.72400000000005</v>
          </cell>
          <cell r="HJ47">
            <v>301.96800000000002</v>
          </cell>
          <cell r="HK47">
            <v>289.75599999999997</v>
          </cell>
          <cell r="HL47">
            <v>351.98</v>
          </cell>
          <cell r="HM47">
            <v>195.04599999999999</v>
          </cell>
          <cell r="HN47">
            <v>156.934</v>
          </cell>
          <cell r="HO47">
            <v>239.744</v>
          </cell>
          <cell r="HP47">
            <v>106.922</v>
          </cell>
          <cell r="HQ47">
            <v>132.822</v>
          </cell>
          <cell r="HR47">
            <v>62.631</v>
          </cell>
          <cell r="HS47">
            <v>20.847999999999999</v>
          </cell>
          <cell r="HT47">
            <v>41.783000000000001</v>
          </cell>
          <cell r="HU47">
            <v>70.709000000000003</v>
          </cell>
          <cell r="HV47">
            <v>40.017000000000003</v>
          </cell>
          <cell r="HW47">
            <v>30.692</v>
          </cell>
          <cell r="HX47">
            <v>164.58799999999999</v>
          </cell>
          <cell r="HY47">
            <v>69.277000000000001</v>
          </cell>
          <cell r="HZ47">
            <v>95.31</v>
          </cell>
          <cell r="IA47">
            <v>239.83699999999999</v>
          </cell>
          <cell r="IB47">
            <v>116.71899999999999</v>
          </cell>
          <cell r="IC47">
            <v>123.11799999999999</v>
          </cell>
          <cell r="ID47">
            <v>132.39400000000001</v>
          </cell>
          <cell r="IE47">
            <v>72.305999999999997</v>
          </cell>
          <cell r="IF47">
            <v>60.088000000000001</v>
          </cell>
          <cell r="IG47">
            <v>12.506</v>
          </cell>
          <cell r="IH47">
            <v>4.9329999999999998</v>
          </cell>
          <cell r="II47">
            <v>7.5730000000000004</v>
          </cell>
          <cell r="IJ47">
            <v>107.443</v>
          </cell>
          <cell r="IK47">
            <v>44.412999999999997</v>
          </cell>
          <cell r="IL47">
            <v>63.03</v>
          </cell>
          <cell r="IM47">
            <v>195.65700000000001</v>
          </cell>
          <cell r="IN47">
            <v>109.83</v>
          </cell>
          <cell r="IO47">
            <v>85.825999999999993</v>
          </cell>
          <cell r="IP47">
            <v>84.355000000000004</v>
          </cell>
          <cell r="IQ47">
            <v>49.067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137.90600000000001</v>
          </cell>
          <cell r="C59">
            <v>143.268</v>
          </cell>
          <cell r="D59">
            <v>1692.575</v>
          </cell>
          <cell r="E59">
            <v>869.13099999999997</v>
          </cell>
          <cell r="F59">
            <v>823.44500000000005</v>
          </cell>
          <cell r="G59">
            <v>3214.3850000000002</v>
          </cell>
          <cell r="H59">
            <v>1641.883</v>
          </cell>
          <cell r="I59">
            <v>1572.502</v>
          </cell>
          <cell r="J59">
            <v>730.07500000000005</v>
          </cell>
          <cell r="K59">
            <v>343.05200000000002</v>
          </cell>
          <cell r="L59">
            <v>387.02300000000002</v>
          </cell>
          <cell r="M59">
            <v>481.74200000000002</v>
          </cell>
          <cell r="N59">
            <v>218.96799999999999</v>
          </cell>
          <cell r="O59">
            <v>262.774</v>
          </cell>
          <cell r="P59">
            <v>336.3</v>
          </cell>
          <cell r="Q59">
            <v>165.52799999999999</v>
          </cell>
          <cell r="R59">
            <v>170.77199999999999</v>
          </cell>
          <cell r="S59">
            <v>145.44200000000001</v>
          </cell>
          <cell r="T59">
            <v>53.44</v>
          </cell>
          <cell r="U59">
            <v>92.001999999999995</v>
          </cell>
          <cell r="V59">
            <v>106.499</v>
          </cell>
          <cell r="W59">
            <v>42.786000000000001</v>
          </cell>
          <cell r="X59">
            <v>63.713000000000001</v>
          </cell>
          <cell r="Y59">
            <v>97.111000000000004</v>
          </cell>
          <cell r="Z59">
            <v>50.104999999999997</v>
          </cell>
          <cell r="AA59">
            <v>47.006</v>
          </cell>
          <cell r="AB59">
            <v>151.22200000000001</v>
          </cell>
          <cell r="AC59">
            <v>73.978999999999999</v>
          </cell>
          <cell r="AD59">
            <v>77.242999999999995</v>
          </cell>
          <cell r="AE59">
            <v>378.024</v>
          </cell>
          <cell r="AF59">
            <v>171.02799999999999</v>
          </cell>
          <cell r="AG59">
            <v>206.99700000000001</v>
          </cell>
          <cell r="AH59">
            <v>230.03100000000001</v>
          </cell>
          <cell r="AI59">
            <v>110.48</v>
          </cell>
          <cell r="AJ59">
            <v>119.55</v>
          </cell>
          <cell r="AK59">
            <v>40.302999999999997</v>
          </cell>
          <cell r="AL59">
            <v>16.489999999999998</v>
          </cell>
          <cell r="AM59">
            <v>23.812999999999999</v>
          </cell>
          <cell r="AN59">
            <v>147.994</v>
          </cell>
          <cell r="AO59">
            <v>60.546999999999997</v>
          </cell>
          <cell r="AP59">
            <v>87.445999999999998</v>
          </cell>
          <cell r="AQ59">
            <v>151.483</v>
          </cell>
          <cell r="AR59">
            <v>90.962000000000003</v>
          </cell>
          <cell r="AS59">
            <v>60.521000000000001</v>
          </cell>
          <cell r="AT59">
            <v>61.337000000000003</v>
          </cell>
          <cell r="AU59">
            <v>38.073</v>
          </cell>
          <cell r="AV59">
            <v>23.265000000000001</v>
          </cell>
          <cell r="AW59">
            <v>51.143000000000001</v>
          </cell>
          <cell r="AX59">
            <v>27.425000000000001</v>
          </cell>
          <cell r="AY59">
            <v>23.718</v>
          </cell>
          <cell r="AZ59">
            <v>10.747999999999999</v>
          </cell>
          <cell r="BA59">
            <v>6.58</v>
          </cell>
          <cell r="BB59">
            <v>4.1680000000000001</v>
          </cell>
          <cell r="BC59">
            <v>100.34</v>
          </cell>
          <cell r="BD59">
            <v>63.536999999999999</v>
          </cell>
          <cell r="BE59">
            <v>36.802999999999997</v>
          </cell>
          <cell r="BF59">
            <v>5747.5839999999998</v>
          </cell>
          <cell r="BG59">
            <v>3073.7080000000001</v>
          </cell>
          <cell r="BH59">
            <v>2673.8760000000002</v>
          </cell>
          <cell r="BI59">
            <v>1149.818</v>
          </cell>
          <cell r="BJ59">
            <v>590.38599999999997</v>
          </cell>
          <cell r="BK59">
            <v>559.43200000000002</v>
          </cell>
          <cell r="BL59">
            <v>279.90300000000002</v>
          </cell>
          <cell r="BM59">
            <v>141.86500000000001</v>
          </cell>
          <cell r="BN59">
            <v>138.03800000000001</v>
          </cell>
          <cell r="BO59">
            <v>327.71699999999998</v>
          </cell>
          <cell r="BP59">
            <v>177.08799999999999</v>
          </cell>
          <cell r="BQ59">
            <v>150.62899999999999</v>
          </cell>
          <cell r="BR59">
            <v>542.19799999999998</v>
          </cell>
          <cell r="BS59">
            <v>271.43200000000002</v>
          </cell>
          <cell r="BT59">
            <v>270.76499999999999</v>
          </cell>
          <cell r="BU59">
            <v>4597.7659999999996</v>
          </cell>
          <cell r="BV59">
            <v>2483.3229999999999</v>
          </cell>
          <cell r="BW59">
            <v>2114.444</v>
          </cell>
          <cell r="BX59">
            <v>2394.7890000000002</v>
          </cell>
          <cell r="BY59">
            <v>1261.18</v>
          </cell>
          <cell r="BZ59">
            <v>1133.6089999999999</v>
          </cell>
          <cell r="CA59">
            <v>691.16399999999999</v>
          </cell>
          <cell r="CB59">
            <v>356.31</v>
          </cell>
          <cell r="CC59">
            <v>334.85399999999998</v>
          </cell>
          <cell r="CD59">
            <v>683.83100000000002</v>
          </cell>
          <cell r="CE59">
            <v>364.221</v>
          </cell>
          <cell r="CF59">
            <v>319.61099999999999</v>
          </cell>
          <cell r="CG59">
            <v>1019.793</v>
          </cell>
          <cell r="CH59">
            <v>540.649</v>
          </cell>
          <cell r="CI59">
            <v>479.14400000000001</v>
          </cell>
          <cell r="CJ59">
            <v>2202.9769999999999</v>
          </cell>
          <cell r="CK59">
            <v>1222.143</v>
          </cell>
          <cell r="CL59">
            <v>980.83399999999995</v>
          </cell>
          <cell r="CM59">
            <v>1270.6769999999999</v>
          </cell>
          <cell r="CN59">
            <v>693.68499999999995</v>
          </cell>
          <cell r="CO59">
            <v>576.99199999999996</v>
          </cell>
          <cell r="CP59">
            <v>932.30100000000004</v>
          </cell>
          <cell r="CQ59">
            <v>528.45799999999997</v>
          </cell>
          <cell r="CR59">
            <v>403.84300000000002</v>
          </cell>
          <cell r="CS59">
            <v>819.58299999999997</v>
          </cell>
          <cell r="CT59">
            <v>458.05399999999997</v>
          </cell>
          <cell r="CU59">
            <v>361.529</v>
          </cell>
          <cell r="CV59">
            <v>112.717</v>
          </cell>
          <cell r="CW59">
            <v>70.403999999999996</v>
          </cell>
          <cell r="CX59">
            <v>42.313000000000002</v>
          </cell>
          <cell r="CY59">
            <v>576.92700000000002</v>
          </cell>
          <cell r="CZ59">
            <v>322.99599999999998</v>
          </cell>
          <cell r="DA59">
            <v>253.93100000000001</v>
          </cell>
          <cell r="DB59">
            <v>5170.6570000000002</v>
          </cell>
          <cell r="DC59">
            <v>2750.712</v>
          </cell>
          <cell r="DD59">
            <v>2419.9450000000002</v>
          </cell>
          <cell r="DE59">
            <v>7024.24</v>
          </cell>
          <cell r="DF59">
            <v>3468.913</v>
          </cell>
          <cell r="DG59">
            <v>3555.3270000000002</v>
          </cell>
          <cell r="DH59">
            <v>1421.3689999999999</v>
          </cell>
          <cell r="DI59">
            <v>704.77700000000004</v>
          </cell>
          <cell r="DJ59">
            <v>716.59199999999998</v>
          </cell>
          <cell r="DK59">
            <v>1103.675</v>
          </cell>
          <cell r="DL59">
            <v>582.21699999999998</v>
          </cell>
          <cell r="DM59">
            <v>521.45799999999997</v>
          </cell>
          <cell r="DN59">
            <v>755.58399999999995</v>
          </cell>
          <cell r="DO59">
            <v>424.00200000000001</v>
          </cell>
          <cell r="DP59">
            <v>331.58100000000002</v>
          </cell>
          <cell r="DQ59">
            <v>348.09100000000001</v>
          </cell>
          <cell r="DR59">
            <v>158.214</v>
          </cell>
          <cell r="DS59">
            <v>189.87700000000001</v>
          </cell>
          <cell r="DT59">
            <v>110.9</v>
          </cell>
          <cell r="DU59">
            <v>45.436999999999998</v>
          </cell>
          <cell r="DV59">
            <v>65.463999999999999</v>
          </cell>
          <cell r="DW59">
            <v>107.756</v>
          </cell>
          <cell r="DX59">
            <v>62.326000000000001</v>
          </cell>
          <cell r="DY59">
            <v>45.430999999999997</v>
          </cell>
          <cell r="DZ59">
            <v>209.93799999999999</v>
          </cell>
          <cell r="EA59">
            <v>60.234999999999999</v>
          </cell>
          <cell r="EB59">
            <v>149.703</v>
          </cell>
          <cell r="EC59">
            <v>643.04399999999998</v>
          </cell>
          <cell r="ED59">
            <v>297.85899999999998</v>
          </cell>
          <cell r="EE59">
            <v>345.18599999999998</v>
          </cell>
          <cell r="EF59">
            <v>454.18599999999998</v>
          </cell>
          <cell r="EG59">
            <v>244.12700000000001</v>
          </cell>
          <cell r="EH59">
            <v>210.059</v>
          </cell>
          <cell r="EI59">
            <v>38.707000000000001</v>
          </cell>
          <cell r="EJ59">
            <v>13.086</v>
          </cell>
          <cell r="EK59">
            <v>25.620999999999999</v>
          </cell>
          <cell r="EL59">
            <v>188.858</v>
          </cell>
          <cell r="EM59">
            <v>53.731000000000002</v>
          </cell>
          <cell r="EN59">
            <v>135.126</v>
          </cell>
          <cell r="EO59">
            <v>251.577</v>
          </cell>
          <cell r="EP59">
            <v>147.69800000000001</v>
          </cell>
          <cell r="EQ59">
            <v>103.879</v>
          </cell>
          <cell r="ER59">
            <v>118.023</v>
          </cell>
          <cell r="ES59">
            <v>80.481999999999999</v>
          </cell>
          <cell r="ET59">
            <v>37.540999999999997</v>
          </cell>
          <cell r="EU59">
            <v>122.741</v>
          </cell>
          <cell r="EV59">
            <v>78.869</v>
          </cell>
          <cell r="EW59">
            <v>43.872</v>
          </cell>
          <cell r="EX59">
            <v>16.303000000000001</v>
          </cell>
          <cell r="EY59">
            <v>8.2710000000000008</v>
          </cell>
          <cell r="EZ59">
            <v>8.0329999999999995</v>
          </cell>
          <cell r="FA59">
            <v>128.83600000000001</v>
          </cell>
          <cell r="FB59">
            <v>68.828999999999994</v>
          </cell>
          <cell r="FC59">
            <v>60.006999999999998</v>
          </cell>
          <cell r="FD59">
            <v>4440.4650000000001</v>
          </cell>
          <cell r="FE59">
            <v>2311.7860000000001</v>
          </cell>
          <cell r="FF59">
            <v>2128.6790000000001</v>
          </cell>
          <cell r="FG59">
            <v>457.78500000000003</v>
          </cell>
          <cell r="FH59">
            <v>242.566</v>
          </cell>
          <cell r="FI59">
            <v>215.21899999999999</v>
          </cell>
          <cell r="FJ59">
            <v>121.982</v>
          </cell>
          <cell r="FK59">
            <v>63.234999999999999</v>
          </cell>
          <cell r="FL59">
            <v>58.747</v>
          </cell>
          <cell r="FM59">
            <v>123.574</v>
          </cell>
          <cell r="FN59">
            <v>63.680999999999997</v>
          </cell>
          <cell r="FO59">
            <v>59.893000000000001</v>
          </cell>
          <cell r="FP59">
            <v>212.22900000000001</v>
          </cell>
          <cell r="FQ59">
            <v>115.65</v>
          </cell>
          <cell r="FR59">
            <v>96.58</v>
          </cell>
          <cell r="FS59">
            <v>3982.68</v>
          </cell>
          <cell r="FT59">
            <v>2069.2199999999998</v>
          </cell>
          <cell r="FU59">
            <v>1913.46</v>
          </cell>
          <cell r="FV59">
            <v>1099.3119999999999</v>
          </cell>
          <cell r="FW59">
            <v>547.56399999999996</v>
          </cell>
          <cell r="FX59">
            <v>551.74800000000005</v>
          </cell>
          <cell r="FY59">
            <v>254.13399999999999</v>
          </cell>
          <cell r="FZ59">
            <v>122.736</v>
          </cell>
          <cell r="GA59">
            <v>131.398</v>
          </cell>
          <cell r="GB59">
            <v>332.589</v>
          </cell>
          <cell r="GC59">
            <v>174.232</v>
          </cell>
          <cell r="GD59">
            <v>158.35599999999999</v>
          </cell>
          <cell r="GE59">
            <v>512.58900000000006</v>
          </cell>
          <cell r="GF59">
            <v>250.595</v>
          </cell>
          <cell r="GG59">
            <v>261.99400000000003</v>
          </cell>
          <cell r="GH59">
            <v>2883.3679999999999</v>
          </cell>
          <cell r="GI59">
            <v>1521.6559999999999</v>
          </cell>
          <cell r="GJ59">
            <v>1361.712</v>
          </cell>
          <cell r="GK59">
            <v>837.601</v>
          </cell>
          <cell r="GL59">
            <v>426.399</v>
          </cell>
          <cell r="GM59">
            <v>411.20100000000002</v>
          </cell>
          <cell r="GN59">
            <v>2045.7670000000001</v>
          </cell>
          <cell r="GO59">
            <v>1095.2570000000001</v>
          </cell>
          <cell r="GP59">
            <v>950.51099999999997</v>
          </cell>
          <cell r="GQ59">
            <v>1131.885</v>
          </cell>
          <cell r="GR59">
            <v>569.04600000000005</v>
          </cell>
          <cell r="GS59">
            <v>562.83900000000006</v>
          </cell>
          <cell r="GT59">
            <v>913.88199999999995</v>
          </cell>
          <cell r="GU59">
            <v>526.21100000000001</v>
          </cell>
          <cell r="GV59">
            <v>387.67099999999999</v>
          </cell>
          <cell r="GW59">
            <v>211.047</v>
          </cell>
          <cell r="GX59">
            <v>122.845</v>
          </cell>
          <cell r="GY59">
            <v>88.200999999999993</v>
          </cell>
          <cell r="GZ59">
            <v>4229.4179999999997</v>
          </cell>
          <cell r="HA59">
            <v>2188.9409999999998</v>
          </cell>
          <cell r="HB59">
            <v>2040.4780000000001</v>
          </cell>
          <cell r="HC59">
            <v>6058.7209999999995</v>
          </cell>
          <cell r="HD59">
            <v>2955.0189999999998</v>
          </cell>
          <cell r="HE59">
            <v>3103.701</v>
          </cell>
          <cell r="HF59">
            <v>850.48599999999999</v>
          </cell>
          <cell r="HG59">
            <v>421.34800000000001</v>
          </cell>
          <cell r="HH59">
            <v>429.13799999999998</v>
          </cell>
          <cell r="HI59">
            <v>618.83900000000006</v>
          </cell>
          <cell r="HJ59">
            <v>311.66899999999998</v>
          </cell>
          <cell r="HK59">
            <v>307.16899999999998</v>
          </cell>
          <cell r="HL59">
            <v>356.22500000000002</v>
          </cell>
          <cell r="HM59">
            <v>196.654</v>
          </cell>
          <cell r="HN59">
            <v>159.571</v>
          </cell>
          <cell r="HO59">
            <v>262.613</v>
          </cell>
          <cell r="HP59">
            <v>115.015</v>
          </cell>
          <cell r="HQ59">
            <v>147.59800000000001</v>
          </cell>
          <cell r="HR59">
            <v>61.225999999999999</v>
          </cell>
          <cell r="HS59">
            <v>24.367000000000001</v>
          </cell>
          <cell r="HT59">
            <v>36.859000000000002</v>
          </cell>
          <cell r="HU59">
            <v>73.81</v>
          </cell>
          <cell r="HV59">
            <v>45.813000000000002</v>
          </cell>
          <cell r="HW59">
            <v>27.997</v>
          </cell>
          <cell r="HX59">
            <v>157.83699999999999</v>
          </cell>
          <cell r="HY59">
            <v>63.866</v>
          </cell>
          <cell r="HZ59">
            <v>93.971999999999994</v>
          </cell>
          <cell r="IA59">
            <v>262.78399999999999</v>
          </cell>
          <cell r="IB59">
            <v>127.137</v>
          </cell>
          <cell r="IC59">
            <v>135.64699999999999</v>
          </cell>
          <cell r="ID59">
            <v>147.755</v>
          </cell>
          <cell r="IE59">
            <v>81.888999999999996</v>
          </cell>
          <cell r="IF59">
            <v>65.867000000000004</v>
          </cell>
          <cell r="IG59">
            <v>10.337</v>
          </cell>
          <cell r="IH59">
            <v>2.44</v>
          </cell>
          <cell r="II59">
            <v>7.8970000000000002</v>
          </cell>
          <cell r="IJ59">
            <v>115.029</v>
          </cell>
          <cell r="IK59">
            <v>45.247999999999998</v>
          </cell>
          <cell r="IL59">
            <v>69.78</v>
          </cell>
          <cell r="IM59">
            <v>179.91</v>
          </cell>
          <cell r="IN59">
            <v>105.387</v>
          </cell>
          <cell r="IO59">
            <v>74.522999999999996</v>
          </cell>
          <cell r="IP59">
            <v>81.927000000000007</v>
          </cell>
          <cell r="IQ59">
            <v>51.741999999999997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116.274</v>
          </cell>
          <cell r="C71">
            <v>133.65799999999999</v>
          </cell>
          <cell r="D71">
            <v>1692.7639999999999</v>
          </cell>
          <cell r="E71">
            <v>854.96600000000001</v>
          </cell>
          <cell r="F71">
            <v>837.79700000000003</v>
          </cell>
          <cell r="G71">
            <v>3186.395</v>
          </cell>
          <cell r="H71">
            <v>1641.038</v>
          </cell>
          <cell r="I71">
            <v>1545.357</v>
          </cell>
          <cell r="J71">
            <v>719.755</v>
          </cell>
          <cell r="K71">
            <v>343.41199999999998</v>
          </cell>
          <cell r="L71">
            <v>376.34300000000002</v>
          </cell>
          <cell r="M71">
            <v>460.18700000000001</v>
          </cell>
          <cell r="N71">
            <v>208.208</v>
          </cell>
          <cell r="O71">
            <v>251.98</v>
          </cell>
          <cell r="P71">
            <v>328.988</v>
          </cell>
          <cell r="Q71">
            <v>150.107</v>
          </cell>
          <cell r="R71">
            <v>178.881</v>
          </cell>
          <cell r="S71">
            <v>131.19900000000001</v>
          </cell>
          <cell r="T71">
            <v>58.100999999999999</v>
          </cell>
          <cell r="U71">
            <v>73.099000000000004</v>
          </cell>
          <cell r="V71">
            <v>113.645</v>
          </cell>
          <cell r="W71">
            <v>42.191000000000003</v>
          </cell>
          <cell r="X71">
            <v>71.453999999999994</v>
          </cell>
          <cell r="Y71">
            <v>97.418000000000006</v>
          </cell>
          <cell r="Z71">
            <v>58.683</v>
          </cell>
          <cell r="AA71">
            <v>38.734999999999999</v>
          </cell>
          <cell r="AB71">
            <v>162.15</v>
          </cell>
          <cell r="AC71">
            <v>76.521000000000001</v>
          </cell>
          <cell r="AD71">
            <v>85.629000000000005</v>
          </cell>
          <cell r="AE71">
            <v>333.69600000000003</v>
          </cell>
          <cell r="AF71">
            <v>149.03299999999999</v>
          </cell>
          <cell r="AG71">
            <v>184.66300000000001</v>
          </cell>
          <cell r="AH71">
            <v>186.625</v>
          </cell>
          <cell r="AI71">
            <v>81.432000000000002</v>
          </cell>
          <cell r="AJ71">
            <v>105.193</v>
          </cell>
          <cell r="AK71">
            <v>37.521000000000001</v>
          </cell>
          <cell r="AL71">
            <v>10.445</v>
          </cell>
          <cell r="AM71">
            <v>27.076000000000001</v>
          </cell>
          <cell r="AN71">
            <v>147.071</v>
          </cell>
          <cell r="AO71">
            <v>67.600999999999999</v>
          </cell>
          <cell r="AP71">
            <v>79.47</v>
          </cell>
          <cell r="AQ71">
            <v>175.804</v>
          </cell>
          <cell r="AR71">
            <v>102.446</v>
          </cell>
          <cell r="AS71">
            <v>73.358999999999995</v>
          </cell>
          <cell r="AT71">
            <v>63.314</v>
          </cell>
          <cell r="AU71">
            <v>40.244</v>
          </cell>
          <cell r="AV71">
            <v>23.07</v>
          </cell>
          <cell r="AW71">
            <v>63.307000000000002</v>
          </cell>
          <cell r="AX71">
            <v>34.841999999999999</v>
          </cell>
          <cell r="AY71">
            <v>28.465</v>
          </cell>
          <cell r="AZ71">
            <v>16.856999999999999</v>
          </cell>
          <cell r="BA71">
            <v>8.6959999999999997</v>
          </cell>
          <cell r="BB71">
            <v>8.1609999999999996</v>
          </cell>
          <cell r="BC71">
            <v>112.497</v>
          </cell>
          <cell r="BD71">
            <v>67.602999999999994</v>
          </cell>
          <cell r="BE71">
            <v>44.893999999999998</v>
          </cell>
          <cell r="BF71">
            <v>5894.451</v>
          </cell>
          <cell r="BG71">
            <v>3127.0529999999999</v>
          </cell>
          <cell r="BH71">
            <v>2767.3980000000001</v>
          </cell>
          <cell r="BI71">
            <v>1169.0719999999999</v>
          </cell>
          <cell r="BJ71">
            <v>607.57899999999995</v>
          </cell>
          <cell r="BK71">
            <v>561.49300000000005</v>
          </cell>
          <cell r="BL71">
            <v>277.483</v>
          </cell>
          <cell r="BM71">
            <v>131.006</v>
          </cell>
          <cell r="BN71">
            <v>146.47800000000001</v>
          </cell>
          <cell r="BO71">
            <v>328.73700000000002</v>
          </cell>
          <cell r="BP71">
            <v>167.25299999999999</v>
          </cell>
          <cell r="BQ71">
            <v>161.48400000000001</v>
          </cell>
          <cell r="BR71">
            <v>562.85199999999998</v>
          </cell>
          <cell r="BS71">
            <v>309.32100000000003</v>
          </cell>
          <cell r="BT71">
            <v>253.53100000000001</v>
          </cell>
          <cell r="BU71">
            <v>4725.3789999999999</v>
          </cell>
          <cell r="BV71">
            <v>2519.4740000000002</v>
          </cell>
          <cell r="BW71">
            <v>2205.9050000000002</v>
          </cell>
          <cell r="BX71">
            <v>2503.2979999999998</v>
          </cell>
          <cell r="BY71">
            <v>1324.453</v>
          </cell>
          <cell r="BZ71">
            <v>1178.845</v>
          </cell>
          <cell r="CA71">
            <v>671.85</v>
          </cell>
          <cell r="CB71">
            <v>336.99400000000003</v>
          </cell>
          <cell r="CC71">
            <v>334.85500000000002</v>
          </cell>
          <cell r="CD71">
            <v>772.30399999999997</v>
          </cell>
          <cell r="CE71">
            <v>419.65100000000001</v>
          </cell>
          <cell r="CF71">
            <v>352.65199999999999</v>
          </cell>
          <cell r="CG71">
            <v>1059.145</v>
          </cell>
          <cell r="CH71">
            <v>567.80700000000002</v>
          </cell>
          <cell r="CI71">
            <v>491.33800000000002</v>
          </cell>
          <cell r="CJ71">
            <v>2222.0810000000001</v>
          </cell>
          <cell r="CK71">
            <v>1195.021</v>
          </cell>
          <cell r="CL71">
            <v>1027.06</v>
          </cell>
          <cell r="CM71">
            <v>1238.2940000000001</v>
          </cell>
          <cell r="CN71">
            <v>660.56500000000005</v>
          </cell>
          <cell r="CO71">
            <v>577.72900000000004</v>
          </cell>
          <cell r="CP71">
            <v>983.78700000000003</v>
          </cell>
          <cell r="CQ71">
            <v>534.45600000000002</v>
          </cell>
          <cell r="CR71">
            <v>449.33100000000002</v>
          </cell>
          <cell r="CS71">
            <v>862.53700000000003</v>
          </cell>
          <cell r="CT71">
            <v>458.97800000000001</v>
          </cell>
          <cell r="CU71">
            <v>403.55900000000003</v>
          </cell>
          <cell r="CV71">
            <v>121.25</v>
          </cell>
          <cell r="CW71">
            <v>75.477999999999994</v>
          </cell>
          <cell r="CX71">
            <v>45.773000000000003</v>
          </cell>
          <cell r="CY71">
            <v>583.01</v>
          </cell>
          <cell r="CZ71">
            <v>334.98500000000001</v>
          </cell>
          <cell r="DA71">
            <v>248.02600000000001</v>
          </cell>
          <cell r="DB71">
            <v>5311.4409999999998</v>
          </cell>
          <cell r="DC71">
            <v>2792.069</v>
          </cell>
          <cell r="DD71">
            <v>2519.3719999999998</v>
          </cell>
          <cell r="DE71">
            <v>7166.3149999999996</v>
          </cell>
          <cell r="DF71">
            <v>3543.605</v>
          </cell>
          <cell r="DG71">
            <v>3622.71</v>
          </cell>
          <cell r="DH71">
            <v>1471.42</v>
          </cell>
          <cell r="DI71">
            <v>751.79600000000005</v>
          </cell>
          <cell r="DJ71">
            <v>719.62400000000002</v>
          </cell>
          <cell r="DK71">
            <v>1153.146</v>
          </cell>
          <cell r="DL71">
            <v>626.005</v>
          </cell>
          <cell r="DM71">
            <v>527.14200000000005</v>
          </cell>
          <cell r="DN71">
            <v>808.84199999999998</v>
          </cell>
          <cell r="DO71">
            <v>457.59899999999999</v>
          </cell>
          <cell r="DP71">
            <v>351.24200000000002</v>
          </cell>
          <cell r="DQ71">
            <v>344.30500000000001</v>
          </cell>
          <cell r="DR71">
            <v>168.405</v>
          </cell>
          <cell r="DS71">
            <v>175.899</v>
          </cell>
          <cell r="DT71">
            <v>114.875</v>
          </cell>
          <cell r="DU71">
            <v>53.052999999999997</v>
          </cell>
          <cell r="DV71">
            <v>61.820999999999998</v>
          </cell>
          <cell r="DW71">
            <v>107.121</v>
          </cell>
          <cell r="DX71">
            <v>63.295000000000002</v>
          </cell>
          <cell r="DY71">
            <v>43.825000000000003</v>
          </cell>
          <cell r="DZ71">
            <v>211.15299999999999</v>
          </cell>
          <cell r="EA71">
            <v>62.496000000000002</v>
          </cell>
          <cell r="EB71">
            <v>148.65700000000001</v>
          </cell>
          <cell r="EC71">
            <v>658.52700000000004</v>
          </cell>
          <cell r="ED71">
            <v>320.75299999999999</v>
          </cell>
          <cell r="EE71">
            <v>337.77499999999998</v>
          </cell>
          <cell r="EF71">
            <v>459.77600000000001</v>
          </cell>
          <cell r="EG71">
            <v>259.41399999999999</v>
          </cell>
          <cell r="EH71">
            <v>200.36199999999999</v>
          </cell>
          <cell r="EI71">
            <v>33.834000000000003</v>
          </cell>
          <cell r="EJ71">
            <v>17.611000000000001</v>
          </cell>
          <cell r="EK71">
            <v>16.222999999999999</v>
          </cell>
          <cell r="EL71">
            <v>198.751</v>
          </cell>
          <cell r="EM71">
            <v>61.338999999999999</v>
          </cell>
          <cell r="EN71">
            <v>137.41200000000001</v>
          </cell>
          <cell r="EO71">
            <v>242.75700000000001</v>
          </cell>
          <cell r="EP71">
            <v>140.023</v>
          </cell>
          <cell r="EQ71">
            <v>102.733</v>
          </cell>
          <cell r="ER71">
            <v>106.369</v>
          </cell>
          <cell r="ES71">
            <v>70.106999999999999</v>
          </cell>
          <cell r="ET71">
            <v>36.262</v>
          </cell>
          <cell r="EU71">
            <v>123.235</v>
          </cell>
          <cell r="EV71">
            <v>75.570999999999998</v>
          </cell>
          <cell r="EW71">
            <v>47.662999999999997</v>
          </cell>
          <cell r="EX71">
            <v>16.373999999999999</v>
          </cell>
          <cell r="EY71">
            <v>6.7629999999999999</v>
          </cell>
          <cell r="EZ71">
            <v>9.6120000000000001</v>
          </cell>
          <cell r="FA71">
            <v>119.52200000000001</v>
          </cell>
          <cell r="FB71">
            <v>64.451999999999998</v>
          </cell>
          <cell r="FC71">
            <v>55.07</v>
          </cell>
          <cell r="FD71">
            <v>4548.366</v>
          </cell>
          <cell r="FE71">
            <v>2376.8850000000002</v>
          </cell>
          <cell r="FF71">
            <v>2171.4810000000002</v>
          </cell>
          <cell r="FG71">
            <v>451.98200000000003</v>
          </cell>
          <cell r="FH71">
            <v>231.245</v>
          </cell>
          <cell r="FI71">
            <v>220.73699999999999</v>
          </cell>
          <cell r="FJ71">
            <v>112.069</v>
          </cell>
          <cell r="FK71">
            <v>59.637999999999998</v>
          </cell>
          <cell r="FL71">
            <v>52.432000000000002</v>
          </cell>
          <cell r="FM71">
            <v>137.416</v>
          </cell>
          <cell r="FN71">
            <v>70.033000000000001</v>
          </cell>
          <cell r="FO71">
            <v>67.382999999999996</v>
          </cell>
          <cell r="FP71">
            <v>202.49600000000001</v>
          </cell>
          <cell r="FQ71">
            <v>101.574</v>
          </cell>
          <cell r="FR71">
            <v>100.922</v>
          </cell>
          <cell r="FS71">
            <v>4096.384</v>
          </cell>
          <cell r="FT71">
            <v>2145.6410000000001</v>
          </cell>
          <cell r="FU71">
            <v>1950.7429999999999</v>
          </cell>
          <cell r="FV71">
            <v>1165.598</v>
          </cell>
          <cell r="FW71">
            <v>575.04700000000003</v>
          </cell>
          <cell r="FX71">
            <v>590.55200000000002</v>
          </cell>
          <cell r="FY71">
            <v>261.875</v>
          </cell>
          <cell r="FZ71">
            <v>131.25800000000001</v>
          </cell>
          <cell r="GA71">
            <v>130.61600000000001</v>
          </cell>
          <cell r="GB71">
            <v>392.32499999999999</v>
          </cell>
          <cell r="GC71">
            <v>194.571</v>
          </cell>
          <cell r="GD71">
            <v>197.75299999999999</v>
          </cell>
          <cell r="GE71">
            <v>511.399</v>
          </cell>
          <cell r="GF71">
            <v>249.21700000000001</v>
          </cell>
          <cell r="GG71">
            <v>262.18200000000002</v>
          </cell>
          <cell r="GH71">
            <v>2930.7860000000001</v>
          </cell>
          <cell r="GI71">
            <v>1570.5940000000001</v>
          </cell>
          <cell r="GJ71">
            <v>1360.192</v>
          </cell>
          <cell r="GK71">
            <v>800.31100000000004</v>
          </cell>
          <cell r="GL71">
            <v>414.51299999999998</v>
          </cell>
          <cell r="GM71">
            <v>385.79899999999998</v>
          </cell>
          <cell r="GN71">
            <v>2130.4740000000002</v>
          </cell>
          <cell r="GO71">
            <v>1156.0809999999999</v>
          </cell>
          <cell r="GP71">
            <v>974.39300000000003</v>
          </cell>
          <cell r="GQ71">
            <v>1180.3430000000001</v>
          </cell>
          <cell r="GR71">
            <v>592.97299999999996</v>
          </cell>
          <cell r="GS71">
            <v>587.37</v>
          </cell>
          <cell r="GT71">
            <v>950.13099999999997</v>
          </cell>
          <cell r="GU71">
            <v>563.10799999999995</v>
          </cell>
          <cell r="GV71">
            <v>387.02300000000002</v>
          </cell>
          <cell r="GW71">
            <v>218.15899999999999</v>
          </cell>
          <cell r="GX71">
            <v>121.633</v>
          </cell>
          <cell r="GY71">
            <v>96.525999999999996</v>
          </cell>
          <cell r="GZ71">
            <v>4330.2070000000003</v>
          </cell>
          <cell r="HA71">
            <v>2255.2530000000002</v>
          </cell>
          <cell r="HB71">
            <v>2074.9540000000002</v>
          </cell>
          <cell r="HC71">
            <v>6169.2820000000002</v>
          </cell>
          <cell r="HD71">
            <v>3010.3969999999999</v>
          </cell>
          <cell r="HE71">
            <v>3158.8850000000002</v>
          </cell>
          <cell r="HF71">
            <v>901.53200000000004</v>
          </cell>
          <cell r="HG71">
            <v>444.33699999999999</v>
          </cell>
          <cell r="HH71">
            <v>457.19499999999999</v>
          </cell>
          <cell r="HI71">
            <v>667.9</v>
          </cell>
          <cell r="HJ71">
            <v>333.17700000000002</v>
          </cell>
          <cell r="HK71">
            <v>334.72399999999999</v>
          </cell>
          <cell r="HL71">
            <v>390.59199999999998</v>
          </cell>
          <cell r="HM71">
            <v>216.51300000000001</v>
          </cell>
          <cell r="HN71">
            <v>174.08</v>
          </cell>
          <cell r="HO71">
            <v>277.30799999999999</v>
          </cell>
          <cell r="HP71">
            <v>116.664</v>
          </cell>
          <cell r="HQ71">
            <v>160.64400000000001</v>
          </cell>
          <cell r="HR71">
            <v>76.108999999999995</v>
          </cell>
          <cell r="HS71">
            <v>25.384</v>
          </cell>
          <cell r="HT71">
            <v>50.725999999999999</v>
          </cell>
          <cell r="HU71">
            <v>75.733999999999995</v>
          </cell>
          <cell r="HV71">
            <v>45.05</v>
          </cell>
          <cell r="HW71">
            <v>30.684000000000001</v>
          </cell>
          <cell r="HX71">
            <v>157.89699999999999</v>
          </cell>
          <cell r="HY71">
            <v>66.11</v>
          </cell>
          <cell r="HZ71">
            <v>91.787000000000006</v>
          </cell>
          <cell r="IA71">
            <v>251.74199999999999</v>
          </cell>
          <cell r="IB71">
            <v>119.693</v>
          </cell>
          <cell r="IC71">
            <v>132.04900000000001</v>
          </cell>
          <cell r="ID71">
            <v>144.96199999999999</v>
          </cell>
          <cell r="IE71">
            <v>77.849999999999994</v>
          </cell>
          <cell r="IF71">
            <v>67.111999999999995</v>
          </cell>
          <cell r="IG71">
            <v>13.888</v>
          </cell>
          <cell r="IH71">
            <v>2.1139999999999999</v>
          </cell>
          <cell r="II71">
            <v>11.773999999999999</v>
          </cell>
          <cell r="IJ71">
            <v>106.779</v>
          </cell>
          <cell r="IK71">
            <v>41.843000000000004</v>
          </cell>
          <cell r="IL71">
            <v>64.936000000000007</v>
          </cell>
          <cell r="IM71">
            <v>200.04900000000001</v>
          </cell>
          <cell r="IN71">
            <v>113.1</v>
          </cell>
          <cell r="IO71">
            <v>86.948999999999998</v>
          </cell>
          <cell r="IP71">
            <v>89.912999999999997</v>
          </cell>
          <cell r="IQ71">
            <v>58.905999999999999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122.78100000000001</v>
          </cell>
          <cell r="C83">
            <v>123.30500000000001</v>
          </cell>
          <cell r="D83">
            <v>1621.261</v>
          </cell>
          <cell r="E83">
            <v>809.96900000000005</v>
          </cell>
          <cell r="F83">
            <v>811.29200000000003</v>
          </cell>
          <cell r="G83">
            <v>3072.5219999999999</v>
          </cell>
          <cell r="H83">
            <v>1577.72</v>
          </cell>
          <cell r="I83">
            <v>1494.8009999999999</v>
          </cell>
          <cell r="J83">
            <v>664.48500000000001</v>
          </cell>
          <cell r="K83">
            <v>312.76499999999999</v>
          </cell>
          <cell r="L83">
            <v>351.72</v>
          </cell>
          <cell r="M83">
            <v>461.78899999999999</v>
          </cell>
          <cell r="N83">
            <v>209.684</v>
          </cell>
          <cell r="O83">
            <v>252.10499999999999</v>
          </cell>
          <cell r="P83">
            <v>318.38900000000001</v>
          </cell>
          <cell r="Q83">
            <v>158.92400000000001</v>
          </cell>
          <cell r="R83">
            <v>159.46600000000001</v>
          </cell>
          <cell r="S83">
            <v>143.4</v>
          </cell>
          <cell r="T83">
            <v>50.76</v>
          </cell>
          <cell r="U83">
            <v>92.638999999999996</v>
          </cell>
          <cell r="V83">
            <v>102.44499999999999</v>
          </cell>
          <cell r="W83">
            <v>46.875999999999998</v>
          </cell>
          <cell r="X83">
            <v>55.569000000000003</v>
          </cell>
          <cell r="Y83">
            <v>95.447000000000003</v>
          </cell>
          <cell r="Z83">
            <v>51.524000000000001</v>
          </cell>
          <cell r="AA83">
            <v>43.923000000000002</v>
          </cell>
          <cell r="AB83">
            <v>107.249</v>
          </cell>
          <cell r="AC83">
            <v>51.557000000000002</v>
          </cell>
          <cell r="AD83">
            <v>55.692</v>
          </cell>
          <cell r="AE83">
            <v>272.67200000000003</v>
          </cell>
          <cell r="AF83">
            <v>126.541</v>
          </cell>
          <cell r="AG83">
            <v>146.131</v>
          </cell>
          <cell r="AH83">
            <v>165.67500000000001</v>
          </cell>
          <cell r="AI83">
            <v>76.381</v>
          </cell>
          <cell r="AJ83">
            <v>89.293999999999997</v>
          </cell>
          <cell r="AK83">
            <v>29.946000000000002</v>
          </cell>
          <cell r="AL83">
            <v>13.688000000000001</v>
          </cell>
          <cell r="AM83">
            <v>16.257999999999999</v>
          </cell>
          <cell r="AN83">
            <v>106.997</v>
          </cell>
          <cell r="AO83">
            <v>50.16</v>
          </cell>
          <cell r="AP83">
            <v>56.837000000000003</v>
          </cell>
          <cell r="AQ83">
            <v>176.10900000000001</v>
          </cell>
          <cell r="AR83">
            <v>99.320999999999998</v>
          </cell>
          <cell r="AS83">
            <v>76.789000000000001</v>
          </cell>
          <cell r="AT83">
            <v>88.956000000000003</v>
          </cell>
          <cell r="AU83">
            <v>51.231000000000002</v>
          </cell>
          <cell r="AV83">
            <v>37.725000000000001</v>
          </cell>
          <cell r="AW83">
            <v>80.411000000000001</v>
          </cell>
          <cell r="AX83">
            <v>46.4</v>
          </cell>
          <cell r="AY83">
            <v>34.01</v>
          </cell>
          <cell r="AZ83">
            <v>22.977</v>
          </cell>
          <cell r="BA83">
            <v>15.494999999999999</v>
          </cell>
          <cell r="BB83">
            <v>7.4820000000000002</v>
          </cell>
          <cell r="BC83">
            <v>95.698999999999998</v>
          </cell>
          <cell r="BD83">
            <v>52.920999999999999</v>
          </cell>
          <cell r="BE83">
            <v>42.777999999999999</v>
          </cell>
          <cell r="BF83">
            <v>5884.6890000000003</v>
          </cell>
          <cell r="BG83">
            <v>3112.6210000000001</v>
          </cell>
          <cell r="BH83">
            <v>2772.0680000000002</v>
          </cell>
          <cell r="BI83">
            <v>1058.98</v>
          </cell>
          <cell r="BJ83">
            <v>535.75400000000002</v>
          </cell>
          <cell r="BK83">
            <v>523.226</v>
          </cell>
          <cell r="BL83">
            <v>306.43599999999998</v>
          </cell>
          <cell r="BM83">
            <v>145.886</v>
          </cell>
          <cell r="BN83">
            <v>160.54900000000001</v>
          </cell>
          <cell r="BO83">
            <v>320.00599999999997</v>
          </cell>
          <cell r="BP83">
            <v>151.75299999999999</v>
          </cell>
          <cell r="BQ83">
            <v>168.25299999999999</v>
          </cell>
          <cell r="BR83">
            <v>432.53800000000001</v>
          </cell>
          <cell r="BS83">
            <v>238.11500000000001</v>
          </cell>
          <cell r="BT83">
            <v>194.42400000000001</v>
          </cell>
          <cell r="BU83">
            <v>4825.7089999999998</v>
          </cell>
          <cell r="BV83">
            <v>2576.8670000000002</v>
          </cell>
          <cell r="BW83">
            <v>2248.8420000000001</v>
          </cell>
          <cell r="BX83">
            <v>2478.5520000000001</v>
          </cell>
          <cell r="BY83">
            <v>1296.1369999999999</v>
          </cell>
          <cell r="BZ83">
            <v>1182.414</v>
          </cell>
          <cell r="CA83">
            <v>625.60900000000004</v>
          </cell>
          <cell r="CB83">
            <v>316.75</v>
          </cell>
          <cell r="CC83">
            <v>308.858</v>
          </cell>
          <cell r="CD83">
            <v>740.71699999999998</v>
          </cell>
          <cell r="CE83">
            <v>396.91199999999998</v>
          </cell>
          <cell r="CF83">
            <v>343.80500000000001</v>
          </cell>
          <cell r="CG83">
            <v>1112.2260000000001</v>
          </cell>
          <cell r="CH83">
            <v>582.47500000000002</v>
          </cell>
          <cell r="CI83">
            <v>529.75099999999998</v>
          </cell>
          <cell r="CJ83">
            <v>2347.1579999999999</v>
          </cell>
          <cell r="CK83">
            <v>1280.73</v>
          </cell>
          <cell r="CL83">
            <v>1066.4280000000001</v>
          </cell>
          <cell r="CM83">
            <v>1353.4259999999999</v>
          </cell>
          <cell r="CN83">
            <v>733.39400000000001</v>
          </cell>
          <cell r="CO83">
            <v>620.03099999999995</v>
          </cell>
          <cell r="CP83">
            <v>993.73199999999997</v>
          </cell>
          <cell r="CQ83">
            <v>547.33500000000004</v>
          </cell>
          <cell r="CR83">
            <v>446.39600000000002</v>
          </cell>
          <cell r="CS83">
            <v>870.31700000000001</v>
          </cell>
          <cell r="CT83">
            <v>474.96100000000001</v>
          </cell>
          <cell r="CU83">
            <v>395.35599999999999</v>
          </cell>
          <cell r="CV83">
            <v>123.414</v>
          </cell>
          <cell r="CW83">
            <v>72.373999999999995</v>
          </cell>
          <cell r="CX83">
            <v>51.04</v>
          </cell>
          <cell r="CY83">
            <v>499.48500000000001</v>
          </cell>
          <cell r="CZ83">
            <v>268.00599999999997</v>
          </cell>
          <cell r="DA83">
            <v>231.47900000000001</v>
          </cell>
          <cell r="DB83">
            <v>5385.2039999999997</v>
          </cell>
          <cell r="DC83">
            <v>2844.6149999999998</v>
          </cell>
          <cell r="DD83">
            <v>2540.5889999999999</v>
          </cell>
          <cell r="DE83">
            <v>7159.902</v>
          </cell>
          <cell r="DF83">
            <v>3536.3310000000001</v>
          </cell>
          <cell r="DG83">
            <v>3623.5709999999999</v>
          </cell>
          <cell r="DH83">
            <v>1368.3309999999999</v>
          </cell>
          <cell r="DI83">
            <v>650.50099999999998</v>
          </cell>
          <cell r="DJ83">
            <v>717.83100000000002</v>
          </cell>
          <cell r="DK83">
            <v>1052.7719999999999</v>
          </cell>
          <cell r="DL83">
            <v>532.60699999999997</v>
          </cell>
          <cell r="DM83">
            <v>520.16499999999996</v>
          </cell>
          <cell r="DN83">
            <v>715.04200000000003</v>
          </cell>
          <cell r="DO83">
            <v>372.88900000000001</v>
          </cell>
          <cell r="DP83">
            <v>342.15300000000002</v>
          </cell>
          <cell r="DQ83">
            <v>337.73099999999999</v>
          </cell>
          <cell r="DR83">
            <v>159.71799999999999</v>
          </cell>
          <cell r="DS83">
            <v>178.01300000000001</v>
          </cell>
          <cell r="DT83">
            <v>109.51</v>
          </cell>
          <cell r="DU83">
            <v>45.63</v>
          </cell>
          <cell r="DV83">
            <v>63.878999999999998</v>
          </cell>
          <cell r="DW83">
            <v>121.02</v>
          </cell>
          <cell r="DX83">
            <v>71.236000000000004</v>
          </cell>
          <cell r="DY83">
            <v>49.783999999999999</v>
          </cell>
          <cell r="DZ83">
            <v>194.53899999999999</v>
          </cell>
          <cell r="EA83">
            <v>46.658000000000001</v>
          </cell>
          <cell r="EB83">
            <v>147.881</v>
          </cell>
          <cell r="EC83">
            <v>523.60699999999997</v>
          </cell>
          <cell r="ED83">
            <v>228.95699999999999</v>
          </cell>
          <cell r="EE83">
            <v>294.64999999999998</v>
          </cell>
          <cell r="EF83">
            <v>337.66500000000002</v>
          </cell>
          <cell r="EG83">
            <v>180.28899999999999</v>
          </cell>
          <cell r="EH83">
            <v>157.376</v>
          </cell>
          <cell r="EI83">
            <v>31.497</v>
          </cell>
          <cell r="EJ83">
            <v>13.337999999999999</v>
          </cell>
          <cell r="EK83">
            <v>18.158999999999999</v>
          </cell>
          <cell r="EL83">
            <v>185.94200000000001</v>
          </cell>
          <cell r="EM83">
            <v>48.667999999999999</v>
          </cell>
          <cell r="EN83">
            <v>137.274</v>
          </cell>
          <cell r="EO83">
            <v>291.43700000000001</v>
          </cell>
          <cell r="EP83">
            <v>156.94300000000001</v>
          </cell>
          <cell r="EQ83">
            <v>134.494</v>
          </cell>
          <cell r="ER83">
            <v>174.77</v>
          </cell>
          <cell r="ES83">
            <v>98.686000000000007</v>
          </cell>
          <cell r="ET83">
            <v>76.084000000000003</v>
          </cell>
          <cell r="EU83">
            <v>161.82</v>
          </cell>
          <cell r="EV83">
            <v>87.716999999999999</v>
          </cell>
          <cell r="EW83">
            <v>74.102999999999994</v>
          </cell>
          <cell r="EX83">
            <v>24.588999999999999</v>
          </cell>
          <cell r="EY83">
            <v>11.711</v>
          </cell>
          <cell r="EZ83">
            <v>12.877000000000001</v>
          </cell>
          <cell r="FA83">
            <v>129.61699999999999</v>
          </cell>
          <cell r="FB83">
            <v>69.225999999999999</v>
          </cell>
          <cell r="FC83">
            <v>60.390999999999998</v>
          </cell>
          <cell r="FD83">
            <v>4545.1970000000001</v>
          </cell>
          <cell r="FE83">
            <v>2356.83</v>
          </cell>
          <cell r="FF83">
            <v>2188.3670000000002</v>
          </cell>
          <cell r="FG83">
            <v>454.35899999999998</v>
          </cell>
          <cell r="FH83">
            <v>231.68799999999999</v>
          </cell>
          <cell r="FI83">
            <v>222.67</v>
          </cell>
          <cell r="FJ83">
            <v>125.185</v>
          </cell>
          <cell r="FK83">
            <v>65.944999999999993</v>
          </cell>
          <cell r="FL83">
            <v>59.24</v>
          </cell>
          <cell r="FM83">
            <v>136.429</v>
          </cell>
          <cell r="FN83">
            <v>66.247</v>
          </cell>
          <cell r="FO83">
            <v>70.182000000000002</v>
          </cell>
          <cell r="FP83">
            <v>192.744</v>
          </cell>
          <cell r="FQ83">
            <v>99.495999999999995</v>
          </cell>
          <cell r="FR83">
            <v>93.248000000000005</v>
          </cell>
          <cell r="FS83">
            <v>4090.8389999999999</v>
          </cell>
          <cell r="FT83">
            <v>2125.1419999999998</v>
          </cell>
          <cell r="FU83">
            <v>1965.6969999999999</v>
          </cell>
          <cell r="FV83">
            <v>1105.748</v>
          </cell>
          <cell r="FW83">
            <v>551.03099999999995</v>
          </cell>
          <cell r="FX83">
            <v>554.71699999999998</v>
          </cell>
          <cell r="FY83">
            <v>253.27600000000001</v>
          </cell>
          <cell r="FZ83">
            <v>122.062</v>
          </cell>
          <cell r="GA83">
            <v>131.214</v>
          </cell>
          <cell r="GB83">
            <v>324.24299999999999</v>
          </cell>
          <cell r="GC83">
            <v>151.619</v>
          </cell>
          <cell r="GD83">
            <v>172.624</v>
          </cell>
          <cell r="GE83">
            <v>528.22900000000004</v>
          </cell>
          <cell r="GF83">
            <v>277.34899999999999</v>
          </cell>
          <cell r="GG83">
            <v>250.88</v>
          </cell>
          <cell r="GH83">
            <v>2985.0909999999999</v>
          </cell>
          <cell r="GI83">
            <v>1574.1110000000001</v>
          </cell>
          <cell r="GJ83">
            <v>1410.979</v>
          </cell>
          <cell r="GK83">
            <v>877.02</v>
          </cell>
          <cell r="GL83">
            <v>442.88200000000001</v>
          </cell>
          <cell r="GM83">
            <v>434.13799999999998</v>
          </cell>
          <cell r="GN83">
            <v>2108.0709999999999</v>
          </cell>
          <cell r="GO83">
            <v>1131.23</v>
          </cell>
          <cell r="GP83">
            <v>976.84100000000001</v>
          </cell>
          <cell r="GQ83">
            <v>1159.595</v>
          </cell>
          <cell r="GR83">
            <v>586.19600000000003</v>
          </cell>
          <cell r="GS83">
            <v>573.399</v>
          </cell>
          <cell r="GT83">
            <v>948.476</v>
          </cell>
          <cell r="GU83">
            <v>545.03399999999999</v>
          </cell>
          <cell r="GV83">
            <v>403.44200000000001</v>
          </cell>
          <cell r="GW83">
            <v>222.67599999999999</v>
          </cell>
          <cell r="GX83">
            <v>113.89100000000001</v>
          </cell>
          <cell r="GY83">
            <v>108.785</v>
          </cell>
          <cell r="GZ83">
            <v>4322.5209999999997</v>
          </cell>
          <cell r="HA83">
            <v>2242.9389999999999</v>
          </cell>
          <cell r="HB83">
            <v>2079.5819999999999</v>
          </cell>
          <cell r="HC83">
            <v>6184.6289999999999</v>
          </cell>
          <cell r="HD83">
            <v>3015.84</v>
          </cell>
          <cell r="HE83">
            <v>3168.7890000000002</v>
          </cell>
          <cell r="HF83">
            <v>900.32899999999995</v>
          </cell>
          <cell r="HG83">
            <v>418.25099999999998</v>
          </cell>
          <cell r="HH83">
            <v>482.07799999999997</v>
          </cell>
          <cell r="HI83">
            <v>672.23299999999995</v>
          </cell>
          <cell r="HJ83">
            <v>315.93299999999999</v>
          </cell>
          <cell r="HK83">
            <v>356.3</v>
          </cell>
          <cell r="HL83">
            <v>393.83300000000003</v>
          </cell>
          <cell r="HM83">
            <v>200.197</v>
          </cell>
          <cell r="HN83">
            <v>193.636</v>
          </cell>
          <cell r="HO83">
            <v>278.39999999999998</v>
          </cell>
          <cell r="HP83">
            <v>115.73699999999999</v>
          </cell>
          <cell r="HQ83">
            <v>162.66399999999999</v>
          </cell>
          <cell r="HR83">
            <v>78.510999999999996</v>
          </cell>
          <cell r="HS83">
            <v>39.460999999999999</v>
          </cell>
          <cell r="HT83">
            <v>39.051000000000002</v>
          </cell>
          <cell r="HU83">
            <v>70.495999999999995</v>
          </cell>
          <cell r="HV83">
            <v>38.14</v>
          </cell>
          <cell r="HW83">
            <v>32.356000000000002</v>
          </cell>
          <cell r="HX83">
            <v>157.6</v>
          </cell>
          <cell r="HY83">
            <v>64.177999999999997</v>
          </cell>
          <cell r="HZ83">
            <v>93.421999999999997</v>
          </cell>
          <cell r="IA83">
            <v>236.28</v>
          </cell>
          <cell r="IB83">
            <v>107.265</v>
          </cell>
          <cell r="IC83">
            <v>129.01599999999999</v>
          </cell>
          <cell r="ID83">
            <v>139.93199999999999</v>
          </cell>
          <cell r="IE83">
            <v>70.849999999999994</v>
          </cell>
          <cell r="IF83">
            <v>69.081999999999994</v>
          </cell>
          <cell r="IG83">
            <v>12.218</v>
          </cell>
          <cell r="IH83">
            <v>7.327</v>
          </cell>
          <cell r="II83">
            <v>4.891</v>
          </cell>
          <cell r="IJ83">
            <v>96.347999999999999</v>
          </cell>
          <cell r="IK83">
            <v>36.414999999999999</v>
          </cell>
          <cell r="IL83">
            <v>59.933999999999997</v>
          </cell>
          <cell r="IM83">
            <v>214.49199999999999</v>
          </cell>
          <cell r="IN83">
            <v>108.94499999999999</v>
          </cell>
          <cell r="IO83">
            <v>105.547</v>
          </cell>
          <cell r="IP83">
            <v>117.292</v>
          </cell>
          <cell r="IQ83">
            <v>60.454000000000001</v>
          </cell>
        </row>
      </sheetData>
      <sheetData sheetId="6">
        <row r="1">
          <cell r="B1" t="str">
            <v>&gt; 45-64 years ;  &gt; Retrenched last year ;  &gt; Females ;</v>
          </cell>
          <cell r="C1" t="str">
            <v>&gt; 45-64 years ;  &gt; Employed in a new job since lost last job ;  Persons ;</v>
          </cell>
          <cell r="D1" t="str">
            <v>&gt; 45-64 years ;  &gt; Employed in a new job since lost last job ;  &gt; Males ;</v>
          </cell>
          <cell r="E1" t="str">
            <v>&gt; 45-64 years ;  &gt; Employed in a new job since lost last job ;  &gt; Females ;</v>
          </cell>
          <cell r="F1" t="str">
            <v>&gt; 45-64 years ;  &gt;&gt; Underemployed in a new job since lost last job ;  Persons ;</v>
          </cell>
          <cell r="G1" t="str">
            <v>&gt; 45-64 years ;  &gt;&gt; Underemployed in a new job since lost last job ;  &gt; Males ;</v>
          </cell>
          <cell r="H1" t="str">
            <v>&gt; 45-64 years ;  &gt;&gt; Underemployed in a new job since lost last job ;  &gt; Females ;</v>
          </cell>
          <cell r="I1" t="str">
            <v>&gt; 45-64 years ;  &gt; Not employed since lost last job ;  Persons ;</v>
          </cell>
          <cell r="J1" t="str">
            <v>&gt; 45-64 years ;  &gt; Not employed since lost last job ;  &gt; Males ;</v>
          </cell>
          <cell r="K1" t="str">
            <v>&gt; 45-64 years ;  &gt; Not employed since lost last job ;  &gt; Females ;</v>
          </cell>
          <cell r="L1" t="str">
            <v>65 years and over ;  Employed total ;  Persons ;</v>
          </cell>
          <cell r="M1" t="str">
            <v>65 years and over ;  Employed total ;  &gt; Males ;</v>
          </cell>
          <cell r="N1" t="str">
            <v>65 years and over ;  Employed total ;  &gt; Females ;</v>
          </cell>
          <cell r="O1" t="str">
            <v>65 years and over ;  &gt; Less than 1 year in main job ;  Persons ;</v>
          </cell>
          <cell r="P1" t="str">
            <v>65 years and over ;  &gt; Less than 1 year in main job ;  &gt; Males ;</v>
          </cell>
          <cell r="Q1" t="str">
            <v>65 years and over ;  &gt; Less than 1 year in main job ;  &gt; Females ;</v>
          </cell>
          <cell r="R1" t="str">
            <v>65 years and over ;  &gt;&gt; Less than 3 months in main job ;  Persons ;</v>
          </cell>
          <cell r="S1" t="str">
            <v>65 years and over ;  &gt;&gt; Less than 3 months in main job ;  &gt; Males ;</v>
          </cell>
          <cell r="T1" t="str">
            <v>65 years and over ;  &gt;&gt; Less than 3 months in main job ;  &gt; Females ;</v>
          </cell>
          <cell r="U1" t="str">
            <v>65 years and over ;  &gt;&gt; 3-5 months in main job ;  Persons ;</v>
          </cell>
          <cell r="V1" t="str">
            <v>65 years and over ;  &gt;&gt; 3-5 months in main job ;  &gt; Males ;</v>
          </cell>
          <cell r="W1" t="str">
            <v>65 years and over ;  &gt;&gt; 3-5 months in main job ;  &gt; Females ;</v>
          </cell>
          <cell r="X1" t="str">
            <v>65 years and over ;  &gt;&gt; 6-11 months in main job ;  Persons ;</v>
          </cell>
          <cell r="Y1" t="str">
            <v>65 years and over ;  &gt;&gt; 6-11 months in main job ;  &gt; Males ;</v>
          </cell>
          <cell r="Z1" t="str">
            <v>65 years and over ;  &gt;&gt; 6-11 months in main job ;  &gt; Females ;</v>
          </cell>
          <cell r="AA1" t="str">
            <v>65 years and over ;  &gt; 1 year or more in main job ;  Persons ;</v>
          </cell>
          <cell r="AB1" t="str">
            <v>65 years and over ;  &gt; 1 year or more in main job ;  &gt; Males ;</v>
          </cell>
          <cell r="AC1" t="str">
            <v>65 years and over ;  &gt; 1 year or more in main job ;  &gt; Females ;</v>
          </cell>
          <cell r="AD1" t="str">
            <v>65 years and over ;  &gt;&gt; 1-4 years in main job ;  Persons ;</v>
          </cell>
          <cell r="AE1" t="str">
            <v>65 years and over ;  &gt;&gt; 1-4 years in main job ;  &gt; Males ;</v>
          </cell>
          <cell r="AF1" t="str">
            <v>65 years and over ;  &gt;&gt; 1-4 years in main job ;  &gt; Females ;</v>
          </cell>
          <cell r="AG1" t="str">
            <v>65 years and over ;  &gt;&gt;&gt; 1 year in main job ;  Persons ;</v>
          </cell>
          <cell r="AH1" t="str">
            <v>65 years and over ;  &gt;&gt;&gt; 1 year in main job ;  &gt; Males ;</v>
          </cell>
          <cell r="AI1" t="str">
            <v>65 years and over ;  &gt;&gt;&gt; 1 year in main job ;  &gt; Females ;</v>
          </cell>
          <cell r="AJ1" t="str">
            <v>65 years and over ;  &gt;&gt;&gt; 2 years in main job ;  Persons ;</v>
          </cell>
          <cell r="AK1" t="str">
            <v>65 years and over ;  &gt;&gt;&gt; 2 years in main job ;  &gt; Males ;</v>
          </cell>
          <cell r="AL1" t="str">
            <v>65 years and over ;  &gt;&gt;&gt; 2 years in main job ;  &gt; Females ;</v>
          </cell>
          <cell r="AM1" t="str">
            <v>65 years and over ;  &gt;&gt;&gt; 3-4 years in main job ;  Persons ;</v>
          </cell>
          <cell r="AN1" t="str">
            <v>65 years and over ;  &gt;&gt;&gt; 3-4 years in main job ;  &gt; Males ;</v>
          </cell>
          <cell r="AO1" t="str">
            <v>65 years and over ;  &gt;&gt;&gt; 3-4 years in main job ;  &gt; Females ;</v>
          </cell>
          <cell r="AP1" t="str">
            <v>65 years and over ;  &gt;&gt; 5 years or more in main job ;  Persons ;</v>
          </cell>
          <cell r="AQ1" t="str">
            <v>65 years and over ;  &gt;&gt; 5 years or more in main job ;  &gt; Males ;</v>
          </cell>
          <cell r="AR1" t="str">
            <v>65 years and over ;  &gt;&gt; 5 years or more in main job ;  &gt; Females ;</v>
          </cell>
          <cell r="AS1" t="str">
            <v>65 years and over ;  &gt;&gt;&gt; 5-9 years in main job ;  Persons ;</v>
          </cell>
          <cell r="AT1" t="str">
            <v>65 years and over ;  &gt;&gt;&gt; 5-9 years in main job ;  &gt; Males ;</v>
          </cell>
          <cell r="AU1" t="str">
            <v>65 years and over ;  &gt;&gt;&gt; 5-9 years in main job ;  &gt; Females ;</v>
          </cell>
          <cell r="AV1" t="str">
            <v>65 years and over ;  &gt;&gt;&gt; 10 years or more in main job ;  Persons ;</v>
          </cell>
          <cell r="AW1" t="str">
            <v>65 years and over ;  &gt;&gt;&gt; 10 years or more in main job ;  &gt; Males ;</v>
          </cell>
          <cell r="AX1" t="str">
            <v>65 years and over ;  &gt;&gt;&gt; 10 years or more in main job ;  &gt; Females ;</v>
          </cell>
          <cell r="AY1" t="str">
            <v>65 years and over ;  &gt;&gt;&gt;&gt; 10-19 years in main job ;  Persons ;</v>
          </cell>
          <cell r="AZ1" t="str">
            <v>65 years and over ;  &gt;&gt;&gt;&gt; 10-19 years in main job ;  &gt; Males ;</v>
          </cell>
          <cell r="BA1" t="str">
            <v>65 years and over ;  &gt;&gt;&gt;&gt; 10-19 years in main job ;  &gt; Females ;</v>
          </cell>
          <cell r="BB1" t="str">
            <v>65 years and over ;  &gt;&gt;&gt;&gt; 20 years or more in main job ;  Persons ;</v>
          </cell>
          <cell r="BC1" t="str">
            <v>65 years and over ;  &gt;&gt;&gt;&gt; 20 years or more in main job ;  &gt; Males ;</v>
          </cell>
          <cell r="BD1" t="str">
            <v>65 years and over ;  &gt;&gt;&gt;&gt; 20 years or more in main job ;  &gt; Females ;</v>
          </cell>
          <cell r="BE1" t="str">
            <v>65 years and over ;  &gt; Changed jobs in last 12 months ;  Persons ;</v>
          </cell>
          <cell r="BF1" t="str">
            <v>65 years and over ;  &gt; Changed jobs in last 12 months ;  &gt; Males ;</v>
          </cell>
          <cell r="BG1" t="str">
            <v>65 years and over ;  &gt; Changed jobs in last 12 months ;  &gt; Females ;</v>
          </cell>
          <cell r="BH1" t="str">
            <v>65 years and over ;  &gt; Did not change jobs in last 12 months ;  Persons ;</v>
          </cell>
          <cell r="BI1" t="str">
            <v>65 years and over ;  &gt; Did not change jobs in last 12 months ;  &gt; Males ;</v>
          </cell>
          <cell r="BJ1" t="str">
            <v>65 years and over ;  &gt; Did not change jobs in last 12 months ;  &gt; Females ;</v>
          </cell>
          <cell r="BK1" t="str">
            <v>65 years and over ;  Civilian Population aged 15 and over ;  Persons ;</v>
          </cell>
          <cell r="BL1" t="str">
            <v>65 years and over ;  Civilian Population aged 15 and over ;  &gt; Males ;</v>
          </cell>
          <cell r="BM1" t="str">
            <v>65 years and over ;  Civilian Population aged 15 and over ;  &gt; Females ;</v>
          </cell>
          <cell r="BN1" t="str">
            <v>65 years and over ;  Left, lost or worked multiple jobs last year ;  Persons ;</v>
          </cell>
          <cell r="BO1" t="str">
            <v>65 years and over ;  Left, lost or worked multiple jobs last year ;  &gt; Males ;</v>
          </cell>
          <cell r="BP1" t="str">
            <v>65 years and over ;  Left, lost or worked multiple jobs last year ;  &gt; Females ;</v>
          </cell>
          <cell r="BQ1" t="str">
            <v>65 years and over ;  &gt; Employed and had more than one job last year ;  Persons ;</v>
          </cell>
          <cell r="BR1" t="str">
            <v>65 years and over ;  &gt; Employed and had more than one job last year ;  &gt; Males ;</v>
          </cell>
          <cell r="BS1" t="str">
            <v>65 years and over ;  &gt; Employed and had more than one job last year ;  &gt; Females ;</v>
          </cell>
          <cell r="BT1" t="str">
            <v>65 years and over ;  &gt;&gt; Single job holder and had more than one job last year ;  Persons ;</v>
          </cell>
          <cell r="BU1" t="str">
            <v>65 years and over ;  &gt;&gt; Single job holder and had more than one job last year ;  &gt; Males ;</v>
          </cell>
          <cell r="BV1" t="str">
            <v>65 years and over ;  &gt;&gt; Single job holder and had more than one job last year ;  &gt; Females ;</v>
          </cell>
          <cell r="BW1" t="str">
            <v>65 years and over ;  &gt;&gt; Multiple job holder and had more than one job last year ;  Persons ;</v>
          </cell>
          <cell r="BX1" t="str">
            <v>65 years and over ;  &gt;&gt; Multiple job holder and had more than one job last year ;  &gt; Males ;</v>
          </cell>
          <cell r="BY1" t="str">
            <v>65 years and over ;  &gt;&gt; Multiple job holder and had more than one job last year ;  &gt; Females ;</v>
          </cell>
          <cell r="BZ1" t="str">
            <v>65 years and over ;  &gt;&gt; Underemployed and had more than one job last year ;  Persons ;</v>
          </cell>
          <cell r="CA1" t="str">
            <v>65 years and over ;  &gt;&gt; Underemployed and had more than one job last year ;  &gt; Males ;</v>
          </cell>
          <cell r="CB1" t="str">
            <v>65 years and over ;  &gt;&gt; Underemployed and had more than one job last year ;  &gt; Females ;</v>
          </cell>
          <cell r="CC1" t="str">
            <v>65 years and over ;  &gt; Unemployed and had a job last year ;  Persons ;</v>
          </cell>
          <cell r="CD1" t="str">
            <v>65 years and over ;  &gt; Unemployed and had a job last year ;  &gt; Males ;</v>
          </cell>
          <cell r="CE1" t="str">
            <v>65 years and over ;  &gt; Unemployed and had a job last year ;  &gt; Females ;</v>
          </cell>
          <cell r="CF1" t="str">
            <v>65 years and over ;  &gt; Not in the labour force and had a job last year ;  Persons ;</v>
          </cell>
          <cell r="CG1" t="str">
            <v>65 years and over ;  &gt; Not in the labour force and had a job last year ;  &gt; Males ;</v>
          </cell>
          <cell r="CH1" t="str">
            <v>65 years and over ;  &gt; Not in the labour force and had a job last year ;  &gt; Females ;</v>
          </cell>
          <cell r="CI1" t="str">
            <v>65 years and over ;  Left a job last year ;  Persons ;</v>
          </cell>
          <cell r="CJ1" t="str">
            <v>65 years and over ;  Left a job last year ;  &gt; Males ;</v>
          </cell>
          <cell r="CK1" t="str">
            <v>65 years and over ;  Left a job last year ;  &gt; Females ;</v>
          </cell>
          <cell r="CL1" t="str">
            <v>65 years and over ;  &gt; Employed in a new job since left last job ;  Persons ;</v>
          </cell>
          <cell r="CM1" t="str">
            <v>65 years and over ;  &gt; Employed in a new job since left last job ;  &gt; Males ;</v>
          </cell>
          <cell r="CN1" t="str">
            <v>65 years and over ;  &gt; Employed in a new job since left last job ;  &gt; Females ;</v>
          </cell>
          <cell r="CO1" t="str">
            <v>65 years and over ;  &gt;&gt; Underemployed in a new job since left last job ;  Persons ;</v>
          </cell>
          <cell r="CP1" t="str">
            <v>65 years and over ;  &gt;&gt; Underemployed in a new job since left last job ;  &gt; Males ;</v>
          </cell>
          <cell r="CQ1" t="str">
            <v>65 years and over ;  &gt;&gt; Underemployed in a new job since left last job ;  &gt; Females ;</v>
          </cell>
          <cell r="CR1" t="str">
            <v>65 years and over ;  &gt; Not employed since left last job ;  Persons ;</v>
          </cell>
          <cell r="CS1" t="str">
            <v>65 years and over ;  &gt; Not employed since left last job ;  &gt; Males ;</v>
          </cell>
          <cell r="CT1" t="str">
            <v>65 years and over ;  &gt; Not employed since left last job ;  &gt; Females ;</v>
          </cell>
          <cell r="CU1" t="str">
            <v>65 years and over ;  Lost a job last year ;  Persons ;</v>
          </cell>
          <cell r="CV1" t="str">
            <v>65 years and over ;  Lost a job last year ;  &gt; Males ;</v>
          </cell>
          <cell r="CW1" t="str">
            <v>65 years and over ;  Lost a job last year ;  &gt; Females ;</v>
          </cell>
          <cell r="CX1" t="str">
            <v>65 years and over ;  &gt; Retrenched last year ;  Persons ;</v>
          </cell>
          <cell r="CY1" t="str">
            <v>65 years and over ;  &gt; Retrenched last year ;  &gt; Males ;</v>
          </cell>
          <cell r="CZ1" t="str">
            <v>65 years and over ;  &gt; Retrenched last year ;  &gt; Females ;</v>
          </cell>
          <cell r="DA1" t="str">
            <v>65 years and over ;  &gt; Employed in a new job since lost last job ;  Persons ;</v>
          </cell>
          <cell r="DB1" t="str">
            <v>65 years and over ;  &gt; Employed in a new job since lost last job ;  &gt; Males ;</v>
          </cell>
          <cell r="DC1" t="str">
            <v>65 years and over ;  &gt; Employed in a new job since lost last job ;  &gt; Females ;</v>
          </cell>
          <cell r="DD1" t="str">
            <v>65 years and over ;  &gt;&gt; Underemployed in a new job since lost last job ;  Persons ;</v>
          </cell>
          <cell r="DE1" t="str">
            <v>65 years and over ;  &gt;&gt; Underemployed in a new job since lost last job ;  &gt; Males ;</v>
          </cell>
          <cell r="DF1" t="str">
            <v>65 years and over ;  &gt;&gt; Underemployed in a new job since lost last job ;  &gt; Females ;</v>
          </cell>
          <cell r="DG1" t="str">
            <v>65 years and over ;  &gt; Not employed since lost last job ;  Persons ;</v>
          </cell>
          <cell r="DH1" t="str">
            <v>65 years and over ;  &gt; Not employed since lost last job ;  &gt; Males ;</v>
          </cell>
          <cell r="DI1" t="str">
            <v>65 years and over ;  &gt; Not employed since lost last job ;  &gt; Females ;</v>
          </cell>
          <cell r="DJ1" t="str">
            <v>New South Wales ;  Employed total ;  Persons ;</v>
          </cell>
          <cell r="DK1" t="str">
            <v>New South Wales ;  Employed total ;  &gt; Males ;</v>
          </cell>
          <cell r="DL1" t="str">
            <v>New South Wales ;  Employed total ;  &gt; Females ;</v>
          </cell>
          <cell r="DM1" t="str">
            <v>New South Wales ;  &gt; Less than 1 year in main job ;  Persons ;</v>
          </cell>
          <cell r="DN1" t="str">
            <v>New South Wales ;  &gt; Less than 1 year in main job ;  &gt; Males ;</v>
          </cell>
          <cell r="DO1" t="str">
            <v>New South Wales ;  &gt; Less than 1 year in main job ;  &gt; Females ;</v>
          </cell>
          <cell r="DP1" t="str">
            <v>New South Wales ;  &gt;&gt; Less than 3 months in main job ;  Persons ;</v>
          </cell>
          <cell r="DQ1" t="str">
            <v>New South Wales ;  &gt;&gt; Less than 3 months in main job ;  &gt; Males ;</v>
          </cell>
          <cell r="DR1" t="str">
            <v>New South Wales ;  &gt;&gt; Less than 3 months in main job ;  &gt; Females ;</v>
          </cell>
          <cell r="DS1" t="str">
            <v>New South Wales ;  &gt;&gt; 3-5 months in main job ;  Persons ;</v>
          </cell>
          <cell r="DT1" t="str">
            <v>New South Wales ;  &gt;&gt; 3-5 months in main job ;  &gt; Males ;</v>
          </cell>
          <cell r="DU1" t="str">
            <v>New South Wales ;  &gt;&gt; 3-5 months in main job ;  &gt; Females ;</v>
          </cell>
          <cell r="DV1" t="str">
            <v>New South Wales ;  &gt;&gt; 6-11 months in main job ;  Persons ;</v>
          </cell>
          <cell r="DW1" t="str">
            <v>New South Wales ;  &gt;&gt; 6-11 months in main job ;  &gt; Males ;</v>
          </cell>
          <cell r="DX1" t="str">
            <v>New South Wales ;  &gt;&gt; 6-11 months in main job ;  &gt; Females ;</v>
          </cell>
          <cell r="DY1" t="str">
            <v>New South Wales ;  &gt; 1 year or more in main job ;  Persons ;</v>
          </cell>
          <cell r="DZ1" t="str">
            <v>New South Wales ;  &gt; 1 year or more in main job ;  &gt; Males ;</v>
          </cell>
          <cell r="EA1" t="str">
            <v>New South Wales ;  &gt; 1 year or more in main job ;  &gt; Females ;</v>
          </cell>
          <cell r="EB1" t="str">
            <v>New South Wales ;  &gt;&gt; 1-4 years in main job ;  Persons ;</v>
          </cell>
          <cell r="EC1" t="str">
            <v>New South Wales ;  &gt;&gt; 1-4 years in main job ;  &gt; Males ;</v>
          </cell>
          <cell r="ED1" t="str">
            <v>New South Wales ;  &gt;&gt; 1-4 years in main job ;  &gt; Females ;</v>
          </cell>
          <cell r="EE1" t="str">
            <v>New South Wales ;  &gt;&gt;&gt; 1 year in main job ;  Persons ;</v>
          </cell>
          <cell r="EF1" t="str">
            <v>New South Wales ;  &gt;&gt;&gt; 1 year in main job ;  &gt; Males ;</v>
          </cell>
          <cell r="EG1" t="str">
            <v>New South Wales ;  &gt;&gt;&gt; 1 year in main job ;  &gt; Females ;</v>
          </cell>
          <cell r="EH1" t="str">
            <v>New South Wales ;  &gt;&gt;&gt; 2 years in main job ;  Persons ;</v>
          </cell>
          <cell r="EI1" t="str">
            <v>New South Wales ;  &gt;&gt;&gt; 2 years in main job ;  &gt; Males ;</v>
          </cell>
          <cell r="EJ1" t="str">
            <v>New South Wales ;  &gt;&gt;&gt; 2 years in main job ;  &gt; Females ;</v>
          </cell>
          <cell r="EK1" t="str">
            <v>New South Wales ;  &gt;&gt;&gt; 3-4 years in main job ;  Persons ;</v>
          </cell>
          <cell r="EL1" t="str">
            <v>New South Wales ;  &gt;&gt;&gt; 3-4 years in main job ;  &gt; Males ;</v>
          </cell>
          <cell r="EM1" t="str">
            <v>New South Wales ;  &gt;&gt;&gt; 3-4 years in main job ;  &gt; Females ;</v>
          </cell>
          <cell r="EN1" t="str">
            <v>New South Wales ;  &gt;&gt; 5 years or more in main job ;  Persons ;</v>
          </cell>
          <cell r="EO1" t="str">
            <v>New South Wales ;  &gt;&gt; 5 years or more in main job ;  &gt; Males ;</v>
          </cell>
          <cell r="EP1" t="str">
            <v>New South Wales ;  &gt;&gt; 5 years or more in main job ;  &gt; Females ;</v>
          </cell>
          <cell r="EQ1" t="str">
            <v>New South Wales ;  &gt;&gt;&gt; 5-9 years in main job ;  Persons ;</v>
          </cell>
          <cell r="ER1" t="str">
            <v>New South Wales ;  &gt;&gt;&gt; 5-9 years in main job ;  &gt; Males ;</v>
          </cell>
          <cell r="ES1" t="str">
            <v>New South Wales ;  &gt;&gt;&gt; 5-9 years in main job ;  &gt; Females ;</v>
          </cell>
          <cell r="ET1" t="str">
            <v>New South Wales ;  &gt;&gt;&gt; 10 years or more in main job ;  Persons ;</v>
          </cell>
          <cell r="EU1" t="str">
            <v>New South Wales ;  &gt;&gt;&gt; 10 years or more in main job ;  &gt; Males ;</v>
          </cell>
          <cell r="EV1" t="str">
            <v>New South Wales ;  &gt;&gt;&gt; 10 years or more in main job ;  &gt; Females ;</v>
          </cell>
          <cell r="EW1" t="str">
            <v>New South Wales ;  &gt;&gt;&gt;&gt; 10-19 years in main job ;  Persons ;</v>
          </cell>
          <cell r="EX1" t="str">
            <v>New South Wales ;  &gt;&gt;&gt;&gt; 10-19 years in main job ;  &gt; Males ;</v>
          </cell>
          <cell r="EY1" t="str">
            <v>New South Wales ;  &gt;&gt;&gt;&gt; 10-19 years in main job ;  &gt; Females ;</v>
          </cell>
          <cell r="EZ1" t="str">
            <v>New South Wales ;  &gt;&gt;&gt;&gt; 20 years or more in main job ;  Persons ;</v>
          </cell>
          <cell r="FA1" t="str">
            <v>New South Wales ;  &gt;&gt;&gt;&gt; 20 years or more in main job ;  &gt; Males ;</v>
          </cell>
          <cell r="FB1" t="str">
            <v>New South Wales ;  &gt;&gt;&gt;&gt; 20 years or more in main job ;  &gt; Females ;</v>
          </cell>
          <cell r="FC1" t="str">
            <v>New South Wales ;  &gt; Changed jobs in last 12 months ;  Persons ;</v>
          </cell>
          <cell r="FD1" t="str">
            <v>New South Wales ;  &gt; Changed jobs in last 12 months ;  &gt; Males ;</v>
          </cell>
          <cell r="FE1" t="str">
            <v>New South Wales ;  &gt; Changed jobs in last 12 months ;  &gt; Females ;</v>
          </cell>
          <cell r="FF1" t="str">
            <v>New South Wales ;  &gt; Did not change jobs in last 12 months ;  Persons ;</v>
          </cell>
          <cell r="FG1" t="str">
            <v>New South Wales ;  &gt; Did not change jobs in last 12 months ;  &gt; Males ;</v>
          </cell>
          <cell r="FH1" t="str">
            <v>New South Wales ;  &gt; Did not change jobs in last 12 months ;  &gt; Females ;</v>
          </cell>
          <cell r="FI1" t="str">
            <v>New South Wales ;  Civilian Population aged 15 and over ;  Persons ;</v>
          </cell>
          <cell r="FJ1" t="str">
            <v>New South Wales ;  Civilian Population aged 15 and over ;  &gt; Males ;</v>
          </cell>
          <cell r="FK1" t="str">
            <v>New South Wales ;  Civilian Population aged 15 and over ;  &gt; Females ;</v>
          </cell>
          <cell r="FL1" t="str">
            <v>New South Wales ;  Left, lost or worked multiple jobs last year ;  Persons ;</v>
          </cell>
          <cell r="FM1" t="str">
            <v>New South Wales ;  Left, lost or worked multiple jobs last year ;  &gt; Males ;</v>
          </cell>
          <cell r="FN1" t="str">
            <v>New South Wales ;  Left, lost or worked multiple jobs last year ;  &gt; Females ;</v>
          </cell>
          <cell r="FO1" t="str">
            <v>New South Wales ;  &gt; Employed and had more than one job last year ;  Persons ;</v>
          </cell>
          <cell r="FP1" t="str">
            <v>New South Wales ;  &gt; Employed and had more than one job last year ;  &gt; Males ;</v>
          </cell>
          <cell r="FQ1" t="str">
            <v>New South Wales ;  &gt; Employed and had more than one job last year ;  &gt; Females ;</v>
          </cell>
          <cell r="FR1" t="str">
            <v>New South Wales ;  &gt;&gt; Single job holder and had more than one job last year ;  Persons ;</v>
          </cell>
          <cell r="FS1" t="str">
            <v>New South Wales ;  &gt;&gt; Single job holder and had more than one job last year ;  &gt; Males ;</v>
          </cell>
          <cell r="FT1" t="str">
            <v>New South Wales ;  &gt;&gt; Single job holder and had more than one job last year ;  &gt; Females ;</v>
          </cell>
          <cell r="FU1" t="str">
            <v>New South Wales ;  &gt;&gt; Multiple job holder and had more than one job last year ;  Persons ;</v>
          </cell>
          <cell r="FV1" t="str">
            <v>New South Wales ;  &gt;&gt; Multiple job holder and had more than one job last year ;  &gt; Males ;</v>
          </cell>
          <cell r="FW1" t="str">
            <v>New South Wales ;  &gt;&gt; Multiple job holder and had more than one job last year ;  &gt; Females ;</v>
          </cell>
          <cell r="FX1" t="str">
            <v>New South Wales ;  &gt;&gt; Underemployed and had more than one job last year ;  Persons ;</v>
          </cell>
          <cell r="FY1" t="str">
            <v>New South Wales ;  &gt;&gt; Underemployed and had more than one job last year ;  &gt; Males ;</v>
          </cell>
          <cell r="FZ1" t="str">
            <v>New South Wales ;  &gt;&gt; Underemployed and had more than one job last year ;  &gt; Females ;</v>
          </cell>
          <cell r="GA1" t="str">
            <v>New South Wales ;  &gt; Unemployed and had a job last year ;  Persons ;</v>
          </cell>
          <cell r="GB1" t="str">
            <v>New South Wales ;  &gt; Unemployed and had a job last year ;  &gt; Males ;</v>
          </cell>
          <cell r="GC1" t="str">
            <v>New South Wales ;  &gt; Unemployed and had a job last year ;  &gt; Females ;</v>
          </cell>
          <cell r="GD1" t="str">
            <v>New South Wales ;  &gt; Not in the labour force and had a job last year ;  Persons ;</v>
          </cell>
          <cell r="GE1" t="str">
            <v>New South Wales ;  &gt; Not in the labour force and had a job last year ;  &gt; Males ;</v>
          </cell>
          <cell r="GF1" t="str">
            <v>New South Wales ;  &gt; Not in the labour force and had a job last year ;  &gt; Females ;</v>
          </cell>
          <cell r="GG1" t="str">
            <v>New South Wales ;  Left a job last year ;  Persons ;</v>
          </cell>
          <cell r="GH1" t="str">
            <v>New South Wales ;  Left a job last year ;  &gt; Males ;</v>
          </cell>
          <cell r="GI1" t="str">
            <v>New South Wales ;  Left a job last year ;  &gt; Females ;</v>
          </cell>
          <cell r="GJ1" t="str">
            <v>New South Wales ;  &gt; Employed in a new job since left last job ;  Persons ;</v>
          </cell>
          <cell r="GK1" t="str">
            <v>New South Wales ;  &gt; Employed in a new job since left last job ;  &gt; Males ;</v>
          </cell>
          <cell r="GL1" t="str">
            <v>New South Wales ;  &gt; Employed in a new job since left last job ;  &gt; Females ;</v>
          </cell>
          <cell r="GM1" t="str">
            <v>New South Wales ;  &gt;&gt; Underemployed in a new job since left last job ;  Persons ;</v>
          </cell>
          <cell r="GN1" t="str">
            <v>New South Wales ;  &gt;&gt; Underemployed in a new job since left last job ;  &gt; Males ;</v>
          </cell>
          <cell r="GO1" t="str">
            <v>New South Wales ;  &gt;&gt; Underemployed in a new job since left last job ;  &gt; Females ;</v>
          </cell>
          <cell r="GP1" t="str">
            <v>New South Wales ;  &gt; Not employed since left last job ;  Persons ;</v>
          </cell>
          <cell r="GQ1" t="str">
            <v>New South Wales ;  &gt; Not employed since left last job ;  &gt; Males ;</v>
          </cell>
          <cell r="GR1" t="str">
            <v>New South Wales ;  &gt; Not employed since left last job ;  &gt; Females ;</v>
          </cell>
          <cell r="GS1" t="str">
            <v>New South Wales ;  Lost a job last year ;  Persons ;</v>
          </cell>
          <cell r="GT1" t="str">
            <v>New South Wales ;  Lost a job last year ;  &gt; Males ;</v>
          </cell>
          <cell r="GU1" t="str">
            <v>New South Wales ;  Lost a job last year ;  &gt; Females ;</v>
          </cell>
          <cell r="GV1" t="str">
            <v>New South Wales ;  &gt; Retrenched last year ;  Persons ;</v>
          </cell>
          <cell r="GW1" t="str">
            <v>New South Wales ;  &gt; Retrenched last year ;  &gt; Males ;</v>
          </cell>
          <cell r="GX1" t="str">
            <v>New South Wales ;  &gt; Retrenched last year ;  &gt; Females ;</v>
          </cell>
          <cell r="GY1" t="str">
            <v>New South Wales ;  &gt; Employed in a new job since lost last job ;  Persons ;</v>
          </cell>
          <cell r="GZ1" t="str">
            <v>New South Wales ;  &gt; Employed in a new job since lost last job ;  &gt; Males ;</v>
          </cell>
          <cell r="HA1" t="str">
            <v>New South Wales ;  &gt; Employed in a new job since lost last job ;  &gt; Females ;</v>
          </cell>
          <cell r="HB1" t="str">
            <v>New South Wales ;  &gt;&gt; Underemployed in a new job since lost last job ;  Persons ;</v>
          </cell>
          <cell r="HC1" t="str">
            <v>New South Wales ;  &gt;&gt; Underemployed in a new job since lost last job ;  &gt; Males ;</v>
          </cell>
          <cell r="HD1" t="str">
            <v>New South Wales ;  &gt;&gt; Underemployed in a new job since lost last job ;  &gt; Females ;</v>
          </cell>
          <cell r="HE1" t="str">
            <v>New South Wales ;  &gt; Not employed since lost last job ;  Persons ;</v>
          </cell>
          <cell r="HF1" t="str">
            <v>New South Wales ;  &gt; Not employed since lost last job ;  &gt; Males ;</v>
          </cell>
          <cell r="HG1" t="str">
            <v>New South Wales ;  &gt; Not employed since lost last job ;  &gt; Females ;</v>
          </cell>
          <cell r="HH1" t="str">
            <v>Victoria ;  Employed total ;  Persons ;</v>
          </cell>
          <cell r="HI1" t="str">
            <v>Victoria ;  Employed total ;  &gt; Males ;</v>
          </cell>
          <cell r="HJ1" t="str">
            <v>Victoria ;  Employed total ;  &gt; Females ;</v>
          </cell>
          <cell r="HK1" t="str">
            <v>Victoria ;  &gt; Less than 1 year in main job ;  Persons ;</v>
          </cell>
          <cell r="HL1" t="str">
            <v>Victoria ;  &gt; Less than 1 year in main job ;  &gt; Males ;</v>
          </cell>
          <cell r="HM1" t="str">
            <v>Victoria ;  &gt; Less than 1 year in main job ;  &gt; Females ;</v>
          </cell>
          <cell r="HN1" t="str">
            <v>Victoria ;  &gt;&gt; Less than 3 months in main job ;  Persons ;</v>
          </cell>
          <cell r="HO1" t="str">
            <v>Victoria ;  &gt;&gt; Less than 3 months in main job ;  &gt; Males ;</v>
          </cell>
          <cell r="HP1" t="str">
            <v>Victoria ;  &gt;&gt; Less than 3 months in main job ;  &gt; Females ;</v>
          </cell>
          <cell r="HQ1" t="str">
            <v>Victoria ;  &gt;&gt; 3-5 months in main job ;  Persons ;</v>
          </cell>
          <cell r="HR1" t="str">
            <v>Victoria ;  &gt;&gt; 3-5 months in main job ;  &gt; Males ;</v>
          </cell>
          <cell r="HS1" t="str">
            <v>Victoria ;  &gt;&gt; 3-5 months in main job ;  &gt; Females ;</v>
          </cell>
          <cell r="HT1" t="str">
            <v>Victoria ;  &gt;&gt; 6-11 months in main job ;  Persons ;</v>
          </cell>
          <cell r="HU1" t="str">
            <v>Victoria ;  &gt;&gt; 6-11 months in main job ;  &gt; Males ;</v>
          </cell>
          <cell r="HV1" t="str">
            <v>Victoria ;  &gt;&gt; 6-11 months in main job ;  &gt; Females ;</v>
          </cell>
          <cell r="HW1" t="str">
            <v>Victoria ;  &gt; 1 year or more in main job ;  Persons ;</v>
          </cell>
          <cell r="HX1" t="str">
            <v>Victoria ;  &gt; 1 year or more in main job ;  &gt; Males ;</v>
          </cell>
          <cell r="HY1" t="str">
            <v>Victoria ;  &gt; 1 year or more in main job ;  &gt; Females ;</v>
          </cell>
          <cell r="HZ1" t="str">
            <v>Victoria ;  &gt;&gt; 1-4 years in main job ;  Persons ;</v>
          </cell>
          <cell r="IA1" t="str">
            <v>Victoria ;  &gt;&gt; 1-4 years in main job ;  &gt; Males ;</v>
          </cell>
          <cell r="IB1" t="str">
            <v>Victoria ;  &gt;&gt; 1-4 years in main job ;  &gt; Females ;</v>
          </cell>
          <cell r="IC1" t="str">
            <v>Victoria ;  &gt;&gt;&gt; 1 year in main job ;  Persons ;</v>
          </cell>
          <cell r="ID1" t="str">
            <v>Victoria ;  &gt;&gt;&gt; 1 year in main job ;  &gt; Males ;</v>
          </cell>
          <cell r="IE1" t="str">
            <v>Victoria ;  &gt;&gt;&gt; 1 year in main job ;  &gt; Females ;</v>
          </cell>
          <cell r="IF1" t="str">
            <v>Victoria ;  &gt;&gt;&gt; 2 years in main job ;  Persons ;</v>
          </cell>
          <cell r="IG1" t="str">
            <v>Victoria ;  &gt;&gt;&gt; 2 years in main job ;  &gt; Males ;</v>
          </cell>
          <cell r="IH1" t="str">
            <v>Victoria ;  &gt;&gt;&gt; 2 years in main job ;  &gt; Females ;</v>
          </cell>
          <cell r="II1" t="str">
            <v>Victoria ;  &gt;&gt;&gt; 3-4 years in main job ;  Persons ;</v>
          </cell>
          <cell r="IJ1" t="str">
            <v>Victoria ;  &gt;&gt;&gt; 3-4 years in main job ;  &gt; Males ;</v>
          </cell>
          <cell r="IK1" t="str">
            <v>Victoria ;  &gt;&gt;&gt; 3-4 years in main job ;  &gt; Females ;</v>
          </cell>
          <cell r="IL1" t="str">
            <v>Victoria ;  &gt;&gt; 5 years or more in main job ;  Persons ;</v>
          </cell>
          <cell r="IM1" t="str">
            <v>Victoria ;  &gt;&gt; 5 years or more in main job ;  &gt; Males ;</v>
          </cell>
          <cell r="IN1" t="str">
            <v>Victoria ;  &gt;&gt; 5 years or more in main job ;  &gt; Females ;</v>
          </cell>
          <cell r="IO1" t="str">
            <v>Victoria ;  &gt;&gt;&gt; 5-9 years in main job ;  Persons ;</v>
          </cell>
          <cell r="IP1" t="str">
            <v>Victoria ;  &gt;&gt;&gt; 5-9 years in main job ;  &gt; Males ;</v>
          </cell>
          <cell r="IQ1" t="str">
            <v>Victoria ;  &gt;&gt;&gt; 5-9 years in main job ;  &gt; Females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A126265230X</v>
          </cell>
          <cell r="C10" t="str">
            <v>A126257862W</v>
          </cell>
          <cell r="D10" t="str">
            <v>A126272550T</v>
          </cell>
          <cell r="E10" t="str">
            <v>A126265206X</v>
          </cell>
          <cell r="F10" t="str">
            <v>A126257866F</v>
          </cell>
          <cell r="G10" t="str">
            <v>A126272554A</v>
          </cell>
          <cell r="H10" t="str">
            <v>A126265210R</v>
          </cell>
          <cell r="I10" t="str">
            <v>A126257910C</v>
          </cell>
          <cell r="J10" t="str">
            <v>A126272598C</v>
          </cell>
          <cell r="K10" t="str">
            <v>A126265254T</v>
          </cell>
          <cell r="L10" t="str">
            <v>A126254182L</v>
          </cell>
          <cell r="M10" t="str">
            <v>A126268870A</v>
          </cell>
          <cell r="N10" t="str">
            <v>A126261526L</v>
          </cell>
          <cell r="O10" t="str">
            <v>A126254218C</v>
          </cell>
          <cell r="P10" t="str">
            <v>A126268906T</v>
          </cell>
          <cell r="Q10" t="str">
            <v>A126261562W</v>
          </cell>
          <cell r="R10" t="str">
            <v>A126254166L</v>
          </cell>
          <cell r="S10" t="str">
            <v>A126268854A</v>
          </cell>
          <cell r="T10" t="str">
            <v>A126261510V</v>
          </cell>
          <cell r="U10" t="str">
            <v>A126254222V</v>
          </cell>
          <cell r="V10" t="str">
            <v>A126268910J</v>
          </cell>
          <cell r="W10" t="str">
            <v>A126261566F</v>
          </cell>
          <cell r="X10" t="str">
            <v>A126254226C</v>
          </cell>
          <cell r="Y10" t="str">
            <v>A126268914T</v>
          </cell>
          <cell r="Z10" t="str">
            <v>A126261570W</v>
          </cell>
          <cell r="AA10" t="str">
            <v>A126254170C</v>
          </cell>
          <cell r="AB10" t="str">
            <v>A126268858K</v>
          </cell>
          <cell r="AC10" t="str">
            <v>A126261514C</v>
          </cell>
          <cell r="AD10" t="str">
            <v>A126254174L</v>
          </cell>
          <cell r="AE10" t="str">
            <v>A126268862A</v>
          </cell>
          <cell r="AF10" t="str">
            <v>A126261518L</v>
          </cell>
          <cell r="AG10" t="str">
            <v>A126254198F</v>
          </cell>
          <cell r="AH10" t="str">
            <v>A126268886V</v>
          </cell>
          <cell r="AI10" t="str">
            <v>A126261542L</v>
          </cell>
          <cell r="AJ10" t="str">
            <v>A126254142V</v>
          </cell>
          <cell r="AK10" t="str">
            <v>A126268830J</v>
          </cell>
          <cell r="AL10" t="str">
            <v>A126261486F</v>
          </cell>
          <cell r="AM10" t="str">
            <v>A126254230V</v>
          </cell>
          <cell r="AN10" t="str">
            <v>A126268918A</v>
          </cell>
          <cell r="AO10" t="str">
            <v>A126261574F</v>
          </cell>
          <cell r="AP10" t="str">
            <v>A126254202K</v>
          </cell>
          <cell r="AQ10" t="str">
            <v>A126268890K</v>
          </cell>
          <cell r="AR10" t="str">
            <v>A126261546W</v>
          </cell>
          <cell r="AS10" t="str">
            <v>A126254234C</v>
          </cell>
          <cell r="AT10" t="str">
            <v>A126268922T</v>
          </cell>
          <cell r="AU10" t="str">
            <v>A126261578R</v>
          </cell>
          <cell r="AV10" t="str">
            <v>A126254146C</v>
          </cell>
          <cell r="AW10" t="str">
            <v>A126268834T</v>
          </cell>
          <cell r="AX10" t="str">
            <v>A126261490W</v>
          </cell>
          <cell r="AY10" t="str">
            <v>A126254106K</v>
          </cell>
          <cell r="AZ10" t="str">
            <v>A126268794K</v>
          </cell>
          <cell r="BA10" t="str">
            <v>A126261450C</v>
          </cell>
          <cell r="BB10" t="str">
            <v>A126254118V</v>
          </cell>
          <cell r="BC10" t="str">
            <v>A126268806J</v>
          </cell>
          <cell r="BD10" t="str">
            <v>A126261462L</v>
          </cell>
          <cell r="BE10" t="str">
            <v>A126254178W</v>
          </cell>
          <cell r="BF10" t="str">
            <v>A126268866K</v>
          </cell>
          <cell r="BG10" t="str">
            <v>A126261522C</v>
          </cell>
          <cell r="BH10" t="str">
            <v>A126254122K</v>
          </cell>
          <cell r="BI10" t="str">
            <v>A126268810X</v>
          </cell>
          <cell r="BJ10" t="str">
            <v>A126261466W</v>
          </cell>
          <cell r="BK10" t="str">
            <v>A126254114K</v>
          </cell>
          <cell r="BL10" t="str">
            <v>A126268802X</v>
          </cell>
          <cell r="BM10" t="str">
            <v>A126261458W</v>
          </cell>
          <cell r="BN10" t="str">
            <v>A126254206V</v>
          </cell>
          <cell r="BO10" t="str">
            <v>A126268894V</v>
          </cell>
          <cell r="BP10" t="str">
            <v>A126261550L</v>
          </cell>
          <cell r="BQ10" t="str">
            <v>A126254210K</v>
          </cell>
          <cell r="BR10" t="str">
            <v>A126268898C</v>
          </cell>
          <cell r="BS10" t="str">
            <v>A126261554W</v>
          </cell>
          <cell r="BT10" t="str">
            <v>A126254130K</v>
          </cell>
          <cell r="BU10" t="str">
            <v>A126268818T</v>
          </cell>
          <cell r="BV10" t="str">
            <v>A126261474W</v>
          </cell>
          <cell r="BW10" t="str">
            <v>A126254110A</v>
          </cell>
          <cell r="BX10" t="str">
            <v>A126268798V</v>
          </cell>
          <cell r="BY10" t="str">
            <v>A126261454L</v>
          </cell>
          <cell r="BZ10" t="str">
            <v>A126254150V</v>
          </cell>
          <cell r="CA10" t="str">
            <v>A126268838A</v>
          </cell>
          <cell r="CB10" t="str">
            <v>A126261494F</v>
          </cell>
          <cell r="CC10" t="str">
            <v>A126254126V</v>
          </cell>
          <cell r="CD10" t="str">
            <v>A126268814J</v>
          </cell>
          <cell r="CE10" t="str">
            <v>A126261470L</v>
          </cell>
          <cell r="CF10" t="str">
            <v>A126254154C</v>
          </cell>
          <cell r="CG10" t="str">
            <v>A126268842T</v>
          </cell>
          <cell r="CH10" t="str">
            <v>A126261498R</v>
          </cell>
          <cell r="CI10" t="str">
            <v>A126254134V</v>
          </cell>
          <cell r="CJ10" t="str">
            <v>A126268822J</v>
          </cell>
          <cell r="CK10" t="str">
            <v>A126261478F</v>
          </cell>
          <cell r="CL10" t="str">
            <v>A126254158L</v>
          </cell>
          <cell r="CM10" t="str">
            <v>A126268846A</v>
          </cell>
          <cell r="CN10" t="str">
            <v>A126261502V</v>
          </cell>
          <cell r="CO10" t="str">
            <v>A126254186W</v>
          </cell>
          <cell r="CP10" t="str">
            <v>A126268874K</v>
          </cell>
          <cell r="CQ10" t="str">
            <v>A126261530C</v>
          </cell>
          <cell r="CR10" t="str">
            <v>A126254162C</v>
          </cell>
          <cell r="CS10" t="str">
            <v>A126268850T</v>
          </cell>
          <cell r="CT10" t="str">
            <v>A126261506C</v>
          </cell>
          <cell r="CU10" t="str">
            <v>A126254138C</v>
          </cell>
          <cell r="CV10" t="str">
            <v>A126268826T</v>
          </cell>
          <cell r="CW10" t="str">
            <v>A126261482W</v>
          </cell>
          <cell r="CX10" t="str">
            <v>A126254214V</v>
          </cell>
          <cell r="CY10" t="str">
            <v>A126268902J</v>
          </cell>
          <cell r="CZ10" t="str">
            <v>A126261558F</v>
          </cell>
          <cell r="DA10" t="str">
            <v>A126254190L</v>
          </cell>
          <cell r="DB10" t="str">
            <v>A126268878V</v>
          </cell>
          <cell r="DC10" t="str">
            <v>A126261534L</v>
          </cell>
          <cell r="DD10" t="str">
            <v>A126254194W</v>
          </cell>
          <cell r="DE10" t="str">
            <v>A126268882K</v>
          </cell>
          <cell r="DF10" t="str">
            <v>A126261538W</v>
          </cell>
          <cell r="DG10" t="str">
            <v>A126254238L</v>
          </cell>
          <cell r="DH10" t="str">
            <v>A126268926A</v>
          </cell>
          <cell r="DI10" t="str">
            <v>A126261582F</v>
          </cell>
          <cell r="DJ10" t="str">
            <v>A126252550V</v>
          </cell>
          <cell r="DK10" t="str">
            <v>A126267238C</v>
          </cell>
          <cell r="DL10" t="str">
            <v>A126259894A</v>
          </cell>
          <cell r="DM10" t="str">
            <v>A126252586W</v>
          </cell>
          <cell r="DN10" t="str">
            <v>A126267274L</v>
          </cell>
          <cell r="DO10" t="str">
            <v>A126259930X</v>
          </cell>
          <cell r="DP10" t="str">
            <v>A126252534V</v>
          </cell>
          <cell r="DQ10" t="str">
            <v>A126267222K</v>
          </cell>
          <cell r="DR10" t="str">
            <v>A126259878A</v>
          </cell>
          <cell r="DS10" t="str">
            <v>A126252590L</v>
          </cell>
          <cell r="DT10" t="str">
            <v>A126267278W</v>
          </cell>
          <cell r="DU10" t="str">
            <v>A126259934J</v>
          </cell>
          <cell r="DV10" t="str">
            <v>A126252594W</v>
          </cell>
          <cell r="DW10" t="str">
            <v>A126267282L</v>
          </cell>
          <cell r="DX10" t="str">
            <v>A126259938T</v>
          </cell>
          <cell r="DY10" t="str">
            <v>A126252538C</v>
          </cell>
          <cell r="DZ10" t="str">
            <v>A126267226V</v>
          </cell>
          <cell r="EA10" t="str">
            <v>A126259882T</v>
          </cell>
          <cell r="EB10" t="str">
            <v>A126252542V</v>
          </cell>
          <cell r="EC10" t="str">
            <v>A126267230K</v>
          </cell>
          <cell r="ED10" t="str">
            <v>A126259886A</v>
          </cell>
          <cell r="EE10" t="str">
            <v>A126252566L</v>
          </cell>
          <cell r="EF10" t="str">
            <v>A126267254C</v>
          </cell>
          <cell r="EG10" t="str">
            <v>A126259910R</v>
          </cell>
          <cell r="EH10" t="str">
            <v>A126252510A</v>
          </cell>
          <cell r="EI10" t="str">
            <v>A126267198W</v>
          </cell>
          <cell r="EJ10" t="str">
            <v>A126259854J</v>
          </cell>
          <cell r="EK10" t="str">
            <v>A126252598F</v>
          </cell>
          <cell r="EL10" t="str">
            <v>A126267286W</v>
          </cell>
          <cell r="EM10" t="str">
            <v>A126259942J</v>
          </cell>
          <cell r="EN10" t="str">
            <v>A126252570C</v>
          </cell>
          <cell r="EO10" t="str">
            <v>A126267258L</v>
          </cell>
          <cell r="EP10" t="str">
            <v>A126259914X</v>
          </cell>
          <cell r="EQ10" t="str">
            <v>A126252602K</v>
          </cell>
          <cell r="ER10" t="str">
            <v>A126267290L</v>
          </cell>
          <cell r="ES10" t="str">
            <v>A126259946T</v>
          </cell>
          <cell r="ET10" t="str">
            <v>A126252514K</v>
          </cell>
          <cell r="EU10" t="str">
            <v>A126267202A</v>
          </cell>
          <cell r="EV10" t="str">
            <v>A126259858T</v>
          </cell>
          <cell r="EW10" t="str">
            <v>A126252474C</v>
          </cell>
          <cell r="EX10" t="str">
            <v>A126267162V</v>
          </cell>
          <cell r="EY10" t="str">
            <v>A126259818X</v>
          </cell>
          <cell r="EZ10" t="str">
            <v>A126252486L</v>
          </cell>
          <cell r="FA10" t="str">
            <v>A126267174C</v>
          </cell>
          <cell r="FB10" t="str">
            <v>A126259830R</v>
          </cell>
          <cell r="FC10" t="str">
            <v>A126252546C</v>
          </cell>
          <cell r="FD10" t="str">
            <v>A126267234V</v>
          </cell>
          <cell r="FE10" t="str">
            <v>A126259890T</v>
          </cell>
          <cell r="FF10" t="str">
            <v>A126252490C</v>
          </cell>
          <cell r="FG10" t="str">
            <v>A126267178L</v>
          </cell>
          <cell r="FH10" t="str">
            <v>A126259834X</v>
          </cell>
          <cell r="FI10" t="str">
            <v>A126252482C</v>
          </cell>
          <cell r="FJ10" t="str">
            <v>A126267170V</v>
          </cell>
          <cell r="FK10" t="str">
            <v>A126259826X</v>
          </cell>
          <cell r="FL10" t="str">
            <v>A126252574L</v>
          </cell>
          <cell r="FM10" t="str">
            <v>A126267262C</v>
          </cell>
          <cell r="FN10" t="str">
            <v>A126259918J</v>
          </cell>
          <cell r="FO10" t="str">
            <v>A126252578W</v>
          </cell>
          <cell r="FP10" t="str">
            <v>A126267266L</v>
          </cell>
          <cell r="FQ10" t="str">
            <v>A126259922X</v>
          </cell>
          <cell r="FR10" t="str">
            <v>A126252498W</v>
          </cell>
          <cell r="FS10" t="str">
            <v>A126267186L</v>
          </cell>
          <cell r="FT10" t="str">
            <v>A126259842X</v>
          </cell>
          <cell r="FU10" t="str">
            <v>A126252478L</v>
          </cell>
          <cell r="FV10" t="str">
            <v>A126267166C</v>
          </cell>
          <cell r="FW10" t="str">
            <v>A126259822R</v>
          </cell>
          <cell r="FX10" t="str">
            <v>A126252518V</v>
          </cell>
          <cell r="FY10" t="str">
            <v>A126267206K</v>
          </cell>
          <cell r="FZ10" t="str">
            <v>A126259862J</v>
          </cell>
          <cell r="GA10" t="str">
            <v>A126252494L</v>
          </cell>
          <cell r="GB10" t="str">
            <v>A126267182C</v>
          </cell>
          <cell r="GC10" t="str">
            <v>A126259838J</v>
          </cell>
          <cell r="GD10" t="str">
            <v>A126252522K</v>
          </cell>
          <cell r="GE10" t="str">
            <v>A126267210A</v>
          </cell>
          <cell r="GF10" t="str">
            <v>A126259866T</v>
          </cell>
          <cell r="GG10" t="str">
            <v>A126252502A</v>
          </cell>
          <cell r="GH10" t="str">
            <v>A126267190C</v>
          </cell>
          <cell r="GI10" t="str">
            <v>A126259846J</v>
          </cell>
          <cell r="GJ10" t="str">
            <v>A126252526V</v>
          </cell>
          <cell r="GK10" t="str">
            <v>A126267214K</v>
          </cell>
          <cell r="GL10" t="str">
            <v>A126259870J</v>
          </cell>
          <cell r="GM10" t="str">
            <v>A126252554C</v>
          </cell>
          <cell r="GN10" t="str">
            <v>A126267242V</v>
          </cell>
          <cell r="GO10" t="str">
            <v>A126259898K</v>
          </cell>
          <cell r="GP10" t="str">
            <v>A126252530K</v>
          </cell>
          <cell r="GQ10" t="str">
            <v>A126267218V</v>
          </cell>
          <cell r="GR10" t="str">
            <v>A126259874T</v>
          </cell>
          <cell r="GS10" t="str">
            <v>A126252506K</v>
          </cell>
          <cell r="GT10" t="str">
            <v>A126267194L</v>
          </cell>
          <cell r="GU10" t="str">
            <v>A126259850X</v>
          </cell>
          <cell r="GV10" t="str">
            <v>A126252582L</v>
          </cell>
          <cell r="GW10" t="str">
            <v>A126267270C</v>
          </cell>
          <cell r="GX10" t="str">
            <v>A126259926J</v>
          </cell>
          <cell r="GY10" t="str">
            <v>A126252558L</v>
          </cell>
          <cell r="GZ10" t="str">
            <v>A126267246C</v>
          </cell>
          <cell r="HA10" t="str">
            <v>A126259902R</v>
          </cell>
          <cell r="HB10" t="str">
            <v>A126252562C</v>
          </cell>
          <cell r="HC10" t="str">
            <v>A126267250V</v>
          </cell>
          <cell r="HD10" t="str">
            <v>A126259906X</v>
          </cell>
          <cell r="HE10" t="str">
            <v>A126252606V</v>
          </cell>
          <cell r="HF10" t="str">
            <v>A126267294W</v>
          </cell>
          <cell r="HG10" t="str">
            <v>A126259950J</v>
          </cell>
          <cell r="HH10" t="str">
            <v>A126252006R</v>
          </cell>
          <cell r="HI10" t="str">
            <v>A126266694R</v>
          </cell>
          <cell r="HJ10" t="str">
            <v>A126259350C</v>
          </cell>
          <cell r="HK10" t="str">
            <v>A126252042X</v>
          </cell>
          <cell r="HL10" t="str">
            <v>A126266730L</v>
          </cell>
          <cell r="HM10" t="str">
            <v>A126259386F</v>
          </cell>
          <cell r="HN10" t="str">
            <v>A126251990F</v>
          </cell>
          <cell r="HO10" t="str">
            <v>A126266678R</v>
          </cell>
          <cell r="HP10" t="str">
            <v>A126259334C</v>
          </cell>
          <cell r="HQ10" t="str">
            <v>A126252046J</v>
          </cell>
          <cell r="HR10" t="str">
            <v>A126266734W</v>
          </cell>
          <cell r="HS10" t="str">
            <v>A126259390W</v>
          </cell>
          <cell r="HT10" t="str">
            <v>A126252050X</v>
          </cell>
          <cell r="HU10" t="str">
            <v>A126266738F</v>
          </cell>
          <cell r="HV10" t="str">
            <v>A126259394F</v>
          </cell>
          <cell r="HW10" t="str">
            <v>A126251994R</v>
          </cell>
          <cell r="HX10" t="str">
            <v>A126266682F</v>
          </cell>
          <cell r="HY10" t="str">
            <v>A126259338L</v>
          </cell>
          <cell r="HZ10" t="str">
            <v>A126251998X</v>
          </cell>
          <cell r="IA10" t="str">
            <v>A126266686R</v>
          </cell>
          <cell r="IB10" t="str">
            <v>A126259342C</v>
          </cell>
          <cell r="IC10" t="str">
            <v>A126252022R</v>
          </cell>
          <cell r="ID10" t="str">
            <v>A126266710C</v>
          </cell>
          <cell r="IE10" t="str">
            <v>A126259366W</v>
          </cell>
          <cell r="IF10" t="str">
            <v>A126251966F</v>
          </cell>
          <cell r="IG10" t="str">
            <v>A126266654W</v>
          </cell>
          <cell r="IH10" t="str">
            <v>A126259310K</v>
          </cell>
          <cell r="II10" t="str">
            <v>A126252054J</v>
          </cell>
          <cell r="IJ10" t="str">
            <v>A126266742W</v>
          </cell>
          <cell r="IK10" t="str">
            <v>A126259398R</v>
          </cell>
          <cell r="IL10" t="str">
            <v>A126252026X</v>
          </cell>
          <cell r="IM10" t="str">
            <v>A126266714L</v>
          </cell>
          <cell r="IN10" t="str">
            <v>A126259370L</v>
          </cell>
          <cell r="IO10" t="str">
            <v>A126252058T</v>
          </cell>
          <cell r="IP10" t="str">
            <v>A126266746F</v>
          </cell>
          <cell r="IQ10" t="str">
            <v>A126259402V</v>
          </cell>
        </row>
        <row r="11">
          <cell r="B11">
            <v>31.716999999999999</v>
          </cell>
          <cell r="C11">
            <v>77.986999999999995</v>
          </cell>
          <cell r="D11">
            <v>54.945999999999998</v>
          </cell>
          <cell r="E11">
            <v>23.041</v>
          </cell>
          <cell r="F11">
            <v>15.122</v>
          </cell>
          <cell r="G11">
            <v>9.0519999999999996</v>
          </cell>
          <cell r="H11">
            <v>6.07</v>
          </cell>
          <cell r="I11">
            <v>139.12299999999999</v>
          </cell>
          <cell r="J11">
            <v>75.42</v>
          </cell>
          <cell r="K11">
            <v>63.703000000000003</v>
          </cell>
          <cell r="L11">
            <v>420.90300000000002</v>
          </cell>
          <cell r="M11">
            <v>267.89600000000002</v>
          </cell>
          <cell r="N11">
            <v>153.00700000000001</v>
          </cell>
          <cell r="O11">
            <v>22.49</v>
          </cell>
          <cell r="P11">
            <v>13.505000000000001</v>
          </cell>
          <cell r="Q11">
            <v>8.9849999999999994</v>
          </cell>
          <cell r="R11">
            <v>6.7229999999999999</v>
          </cell>
          <cell r="S11">
            <v>4.0369999999999999</v>
          </cell>
          <cell r="T11">
            <v>2.6859999999999999</v>
          </cell>
          <cell r="U11">
            <v>5.165</v>
          </cell>
          <cell r="V11">
            <v>3.9249999999999998</v>
          </cell>
          <cell r="W11">
            <v>1.24</v>
          </cell>
          <cell r="X11">
            <v>10.603</v>
          </cell>
          <cell r="Y11">
            <v>5.5430000000000001</v>
          </cell>
          <cell r="Z11">
            <v>5.0590000000000002</v>
          </cell>
          <cell r="AA11">
            <v>398.41300000000001</v>
          </cell>
          <cell r="AB11">
            <v>254.39099999999999</v>
          </cell>
          <cell r="AC11">
            <v>144.02199999999999</v>
          </cell>
          <cell r="AD11">
            <v>58.643999999999998</v>
          </cell>
          <cell r="AE11">
            <v>34.067999999999998</v>
          </cell>
          <cell r="AF11">
            <v>24.576000000000001</v>
          </cell>
          <cell r="AG11">
            <v>14.87</v>
          </cell>
          <cell r="AH11">
            <v>8.5250000000000004</v>
          </cell>
          <cell r="AI11">
            <v>6.3449999999999998</v>
          </cell>
          <cell r="AJ11">
            <v>10.349</v>
          </cell>
          <cell r="AK11">
            <v>6.6449999999999996</v>
          </cell>
          <cell r="AL11">
            <v>3.7029999999999998</v>
          </cell>
          <cell r="AM11">
            <v>33.426000000000002</v>
          </cell>
          <cell r="AN11">
            <v>18.896999999999998</v>
          </cell>
          <cell r="AO11">
            <v>14.528</v>
          </cell>
          <cell r="AP11">
            <v>339.76900000000001</v>
          </cell>
          <cell r="AQ11">
            <v>220.32300000000001</v>
          </cell>
          <cell r="AR11">
            <v>119.446</v>
          </cell>
          <cell r="AS11">
            <v>67.052000000000007</v>
          </cell>
          <cell r="AT11">
            <v>41.743000000000002</v>
          </cell>
          <cell r="AU11">
            <v>25.309000000000001</v>
          </cell>
          <cell r="AV11">
            <v>272.71699999999998</v>
          </cell>
          <cell r="AW11">
            <v>178.58</v>
          </cell>
          <cell r="AX11">
            <v>94.137</v>
          </cell>
          <cell r="AY11">
            <v>81.341999999999999</v>
          </cell>
          <cell r="AZ11">
            <v>50.158999999999999</v>
          </cell>
          <cell r="BA11">
            <v>31.183</v>
          </cell>
          <cell r="BB11">
            <v>191.375</v>
          </cell>
          <cell r="BC11">
            <v>128.42099999999999</v>
          </cell>
          <cell r="BD11">
            <v>62.954000000000001</v>
          </cell>
          <cell r="BE11">
            <v>7.016</v>
          </cell>
          <cell r="BF11">
            <v>2.5379999999999998</v>
          </cell>
          <cell r="BG11">
            <v>4.4790000000000001</v>
          </cell>
          <cell r="BH11">
            <v>413.887</v>
          </cell>
          <cell r="BI11">
            <v>265.358</v>
          </cell>
          <cell r="BJ11">
            <v>148.529</v>
          </cell>
          <cell r="BK11">
            <v>3307.1819999999998</v>
          </cell>
          <cell r="BL11">
            <v>1591.412</v>
          </cell>
          <cell r="BM11">
            <v>1715.769</v>
          </cell>
          <cell r="BN11">
            <v>135.84200000000001</v>
          </cell>
          <cell r="BO11">
            <v>80.462000000000003</v>
          </cell>
          <cell r="BP11">
            <v>55.38</v>
          </cell>
          <cell r="BQ11">
            <v>53.753999999999998</v>
          </cell>
          <cell r="BR11">
            <v>31.78</v>
          </cell>
          <cell r="BS11">
            <v>21.974</v>
          </cell>
          <cell r="BT11">
            <v>26.253</v>
          </cell>
          <cell r="BU11">
            <v>14.992000000000001</v>
          </cell>
          <cell r="BV11">
            <v>11.260999999999999</v>
          </cell>
          <cell r="BW11">
            <v>27.501000000000001</v>
          </cell>
          <cell r="BX11">
            <v>16.788</v>
          </cell>
          <cell r="BY11">
            <v>10.712999999999999</v>
          </cell>
          <cell r="BZ11">
            <v>3.62</v>
          </cell>
          <cell r="CA11">
            <v>2.7050000000000001</v>
          </cell>
          <cell r="CB11">
            <v>0.91500000000000004</v>
          </cell>
          <cell r="CC11">
            <v>4.3949999999999996</v>
          </cell>
          <cell r="CD11">
            <v>2.5049999999999999</v>
          </cell>
          <cell r="CE11">
            <v>1.89</v>
          </cell>
          <cell r="CF11">
            <v>77.692999999999998</v>
          </cell>
          <cell r="CG11">
            <v>46.177999999999997</v>
          </cell>
          <cell r="CH11">
            <v>31.515000000000001</v>
          </cell>
          <cell r="CI11">
            <v>55.738</v>
          </cell>
          <cell r="CJ11">
            <v>32.511000000000003</v>
          </cell>
          <cell r="CK11">
            <v>23.227</v>
          </cell>
          <cell r="CL11">
            <v>3.4569999999999999</v>
          </cell>
          <cell r="CM11">
            <v>1.573</v>
          </cell>
          <cell r="CN11">
            <v>1.8839999999999999</v>
          </cell>
          <cell r="CO11">
            <v>0</v>
          </cell>
          <cell r="CP11">
            <v>0</v>
          </cell>
          <cell r="CQ11">
            <v>0</v>
          </cell>
          <cell r="CR11">
            <v>52.280999999999999</v>
          </cell>
          <cell r="CS11">
            <v>30.937999999999999</v>
          </cell>
          <cell r="CT11">
            <v>21.341999999999999</v>
          </cell>
          <cell r="CU11">
            <v>33.366999999999997</v>
          </cell>
          <cell r="CV11">
            <v>18.709</v>
          </cell>
          <cell r="CW11">
            <v>14.657999999999999</v>
          </cell>
          <cell r="CX11">
            <v>9.5190000000000001</v>
          </cell>
          <cell r="CY11">
            <v>3.8639999999999999</v>
          </cell>
          <cell r="CZ11">
            <v>5.6550000000000002</v>
          </cell>
          <cell r="DA11">
            <v>3.5590000000000002</v>
          </cell>
          <cell r="DB11">
            <v>0.96499999999999997</v>
          </cell>
          <cell r="DC11">
            <v>2.5939999999999999</v>
          </cell>
          <cell r="DD11">
            <v>0.85099999999999998</v>
          </cell>
          <cell r="DE11">
            <v>0</v>
          </cell>
          <cell r="DF11">
            <v>0.85099999999999998</v>
          </cell>
          <cell r="DG11">
            <v>29.808</v>
          </cell>
          <cell r="DH11">
            <v>17.744</v>
          </cell>
          <cell r="DI11">
            <v>12.063000000000001</v>
          </cell>
          <cell r="DJ11">
            <v>3645.2159999999999</v>
          </cell>
          <cell r="DK11">
            <v>1971.1310000000001</v>
          </cell>
          <cell r="DL11">
            <v>1674.085</v>
          </cell>
          <cell r="DM11">
            <v>639.71299999999997</v>
          </cell>
          <cell r="DN11">
            <v>345.47199999999998</v>
          </cell>
          <cell r="DO11">
            <v>294.24099999999999</v>
          </cell>
          <cell r="DP11">
            <v>170.60300000000001</v>
          </cell>
          <cell r="DQ11">
            <v>96.451999999999998</v>
          </cell>
          <cell r="DR11">
            <v>74.150999999999996</v>
          </cell>
          <cell r="DS11">
            <v>193.577</v>
          </cell>
          <cell r="DT11">
            <v>106.432</v>
          </cell>
          <cell r="DU11">
            <v>87.144999999999996</v>
          </cell>
          <cell r="DV11">
            <v>275.53199999999998</v>
          </cell>
          <cell r="DW11">
            <v>142.58699999999999</v>
          </cell>
          <cell r="DX11">
            <v>132.94499999999999</v>
          </cell>
          <cell r="DY11">
            <v>3005.5030000000002</v>
          </cell>
          <cell r="DZ11">
            <v>1625.6590000000001</v>
          </cell>
          <cell r="EA11">
            <v>1379.8440000000001</v>
          </cell>
          <cell r="EB11">
            <v>1275.634</v>
          </cell>
          <cell r="EC11">
            <v>661.17700000000002</v>
          </cell>
          <cell r="ED11">
            <v>614.45799999999997</v>
          </cell>
          <cell r="EE11">
            <v>349.42399999999998</v>
          </cell>
          <cell r="EF11">
            <v>179.934</v>
          </cell>
          <cell r="EG11">
            <v>169.49</v>
          </cell>
          <cell r="EH11">
            <v>381.56799999999998</v>
          </cell>
          <cell r="EI11">
            <v>191.92</v>
          </cell>
          <cell r="EJ11">
            <v>189.648</v>
          </cell>
          <cell r="EK11">
            <v>544.64200000000005</v>
          </cell>
          <cell r="EL11">
            <v>289.32299999999998</v>
          </cell>
          <cell r="EM11">
            <v>255.32</v>
          </cell>
          <cell r="EN11">
            <v>1729.8689999999999</v>
          </cell>
          <cell r="EO11">
            <v>964.48199999999997</v>
          </cell>
          <cell r="EP11">
            <v>765.38699999999994</v>
          </cell>
          <cell r="EQ11">
            <v>731.524</v>
          </cell>
          <cell r="ER11">
            <v>386.59800000000001</v>
          </cell>
          <cell r="ES11">
            <v>344.92700000000002</v>
          </cell>
          <cell r="ET11">
            <v>998.34500000000003</v>
          </cell>
          <cell r="EU11">
            <v>577.88499999999999</v>
          </cell>
          <cell r="EV11">
            <v>420.46</v>
          </cell>
          <cell r="EW11">
            <v>595.80200000000002</v>
          </cell>
          <cell r="EX11">
            <v>327.14400000000001</v>
          </cell>
          <cell r="EY11">
            <v>268.65899999999999</v>
          </cell>
          <cell r="EZ11">
            <v>402.54199999999997</v>
          </cell>
          <cell r="FA11">
            <v>250.74100000000001</v>
          </cell>
          <cell r="FB11">
            <v>151.80099999999999</v>
          </cell>
          <cell r="FC11">
            <v>268.89600000000002</v>
          </cell>
          <cell r="FD11">
            <v>157.035</v>
          </cell>
          <cell r="FE11">
            <v>111.861</v>
          </cell>
          <cell r="FF11">
            <v>3376.32</v>
          </cell>
          <cell r="FG11">
            <v>1814.096</v>
          </cell>
          <cell r="FH11">
            <v>1562.2239999999999</v>
          </cell>
          <cell r="FI11">
            <v>6013.5680000000002</v>
          </cell>
          <cell r="FJ11">
            <v>2970.7640000000001</v>
          </cell>
          <cell r="FK11">
            <v>3042.8040000000001</v>
          </cell>
          <cell r="FL11">
            <v>867.27099999999996</v>
          </cell>
          <cell r="FM11">
            <v>445.08</v>
          </cell>
          <cell r="FN11">
            <v>422.19099999999997</v>
          </cell>
          <cell r="FO11">
            <v>608.83100000000002</v>
          </cell>
          <cell r="FP11">
            <v>321.73599999999999</v>
          </cell>
          <cell r="FQ11">
            <v>287.096</v>
          </cell>
          <cell r="FR11">
            <v>408.87599999999998</v>
          </cell>
          <cell r="FS11">
            <v>231.29300000000001</v>
          </cell>
          <cell r="FT11">
            <v>177.583</v>
          </cell>
          <cell r="FU11">
            <v>199.95500000000001</v>
          </cell>
          <cell r="FV11">
            <v>90.442999999999998</v>
          </cell>
          <cell r="FW11">
            <v>109.512</v>
          </cell>
          <cell r="FX11">
            <v>89.337000000000003</v>
          </cell>
          <cell r="FY11">
            <v>41.207000000000001</v>
          </cell>
          <cell r="FZ11">
            <v>48.131</v>
          </cell>
          <cell r="GA11">
            <v>98.043000000000006</v>
          </cell>
          <cell r="GB11">
            <v>56.695</v>
          </cell>
          <cell r="GC11">
            <v>41.347000000000001</v>
          </cell>
          <cell r="GD11">
            <v>160.39699999999999</v>
          </cell>
          <cell r="GE11">
            <v>66.649000000000001</v>
          </cell>
          <cell r="GF11">
            <v>93.748000000000005</v>
          </cell>
          <cell r="GG11">
            <v>331.012</v>
          </cell>
          <cell r="GH11">
            <v>161.172</v>
          </cell>
          <cell r="GI11">
            <v>169.84</v>
          </cell>
          <cell r="GJ11">
            <v>195.34800000000001</v>
          </cell>
          <cell r="GK11">
            <v>110.072</v>
          </cell>
          <cell r="GL11">
            <v>85.277000000000001</v>
          </cell>
          <cell r="GM11">
            <v>19.207000000000001</v>
          </cell>
          <cell r="GN11">
            <v>7.34</v>
          </cell>
          <cell r="GO11">
            <v>11.867000000000001</v>
          </cell>
          <cell r="GP11">
            <v>135.66399999999999</v>
          </cell>
          <cell r="GQ11">
            <v>51.1</v>
          </cell>
          <cell r="GR11">
            <v>84.563999999999993</v>
          </cell>
          <cell r="GS11">
            <v>196.32300000000001</v>
          </cell>
          <cell r="GT11">
            <v>119.20699999999999</v>
          </cell>
          <cell r="GU11">
            <v>77.116</v>
          </cell>
          <cell r="GV11">
            <v>97.12</v>
          </cell>
          <cell r="GW11">
            <v>62.798000000000002</v>
          </cell>
          <cell r="GX11">
            <v>34.322000000000003</v>
          </cell>
          <cell r="GY11">
            <v>73.548000000000002</v>
          </cell>
          <cell r="GZ11">
            <v>46.963000000000001</v>
          </cell>
          <cell r="HA11">
            <v>26.584</v>
          </cell>
          <cell r="HB11">
            <v>16.524000000000001</v>
          </cell>
          <cell r="HC11">
            <v>9.0649999999999995</v>
          </cell>
          <cell r="HD11">
            <v>7.4589999999999996</v>
          </cell>
          <cell r="HE11">
            <v>122.77500000000001</v>
          </cell>
          <cell r="HF11">
            <v>72.244</v>
          </cell>
          <cell r="HG11">
            <v>50.531999999999996</v>
          </cell>
          <cell r="HH11">
            <v>2981.3409999999999</v>
          </cell>
          <cell r="HI11">
            <v>1609.9639999999999</v>
          </cell>
          <cell r="HJ11">
            <v>1371.377</v>
          </cell>
          <cell r="HK11">
            <v>547.59500000000003</v>
          </cell>
          <cell r="HL11">
            <v>293.84800000000001</v>
          </cell>
          <cell r="HM11">
            <v>253.74700000000001</v>
          </cell>
          <cell r="HN11">
            <v>161.82599999999999</v>
          </cell>
          <cell r="HO11">
            <v>87.754000000000005</v>
          </cell>
          <cell r="HP11">
            <v>74.072000000000003</v>
          </cell>
          <cell r="HQ11">
            <v>164.79900000000001</v>
          </cell>
          <cell r="HR11">
            <v>90.614000000000004</v>
          </cell>
          <cell r="HS11">
            <v>74.185000000000002</v>
          </cell>
          <cell r="HT11">
            <v>220.96899999999999</v>
          </cell>
          <cell r="HU11">
            <v>115.479</v>
          </cell>
          <cell r="HV11">
            <v>105.49</v>
          </cell>
          <cell r="HW11">
            <v>2433.7460000000001</v>
          </cell>
          <cell r="HX11">
            <v>1316.117</v>
          </cell>
          <cell r="HY11">
            <v>1117.6300000000001</v>
          </cell>
          <cell r="HZ11">
            <v>1056.3140000000001</v>
          </cell>
          <cell r="IA11">
            <v>549.19399999999996</v>
          </cell>
          <cell r="IB11">
            <v>507.11900000000003</v>
          </cell>
          <cell r="IC11">
            <v>284.55599999999998</v>
          </cell>
          <cell r="ID11">
            <v>145.428</v>
          </cell>
          <cell r="IE11">
            <v>139.12899999999999</v>
          </cell>
          <cell r="IF11">
            <v>301.92899999999997</v>
          </cell>
          <cell r="IG11">
            <v>144.20699999999999</v>
          </cell>
          <cell r="IH11">
            <v>157.72200000000001</v>
          </cell>
          <cell r="II11">
            <v>469.82799999999997</v>
          </cell>
          <cell r="IJ11">
            <v>259.55900000000003</v>
          </cell>
          <cell r="IK11">
            <v>210.26900000000001</v>
          </cell>
          <cell r="IL11">
            <v>1377.433</v>
          </cell>
          <cell r="IM11">
            <v>766.92200000000003</v>
          </cell>
          <cell r="IN11">
            <v>610.51</v>
          </cell>
          <cell r="IO11">
            <v>590.82899999999995</v>
          </cell>
          <cell r="IP11">
            <v>304.34100000000001</v>
          </cell>
          <cell r="IQ11">
            <v>286.488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40.563000000000002</v>
          </cell>
          <cell r="C23">
            <v>78.295000000000002</v>
          </cell>
          <cell r="D23">
            <v>49.719000000000001</v>
          </cell>
          <cell r="E23">
            <v>28.576000000000001</v>
          </cell>
          <cell r="F23">
            <v>9.859</v>
          </cell>
          <cell r="G23">
            <v>5.3890000000000002</v>
          </cell>
          <cell r="H23">
            <v>4.47</v>
          </cell>
          <cell r="I23">
            <v>142.36600000000001</v>
          </cell>
          <cell r="J23">
            <v>81.015000000000001</v>
          </cell>
          <cell r="K23">
            <v>61.35</v>
          </cell>
          <cell r="L23">
            <v>445.971</v>
          </cell>
          <cell r="M23">
            <v>274.375</v>
          </cell>
          <cell r="N23">
            <v>171.596</v>
          </cell>
          <cell r="O23">
            <v>19.404</v>
          </cell>
          <cell r="P23">
            <v>13.122999999999999</v>
          </cell>
          <cell r="Q23">
            <v>6.2809999999999997</v>
          </cell>
          <cell r="R23">
            <v>4.9729999999999999</v>
          </cell>
          <cell r="S23">
            <v>2.657</v>
          </cell>
          <cell r="T23">
            <v>2.3159999999999998</v>
          </cell>
          <cell r="U23">
            <v>2.8260000000000001</v>
          </cell>
          <cell r="V23">
            <v>2.5289999999999999</v>
          </cell>
          <cell r="W23">
            <v>0.29799999999999999</v>
          </cell>
          <cell r="X23">
            <v>11.603999999999999</v>
          </cell>
          <cell r="Y23">
            <v>7.9379999999999997</v>
          </cell>
          <cell r="Z23">
            <v>3.6669999999999998</v>
          </cell>
          <cell r="AA23">
            <v>426.56799999999998</v>
          </cell>
          <cell r="AB23">
            <v>261.25200000000001</v>
          </cell>
          <cell r="AC23">
            <v>165.315</v>
          </cell>
          <cell r="AD23">
            <v>47.264000000000003</v>
          </cell>
          <cell r="AE23">
            <v>30.896000000000001</v>
          </cell>
          <cell r="AF23">
            <v>16.367999999999999</v>
          </cell>
          <cell r="AG23">
            <v>9.2690000000000001</v>
          </cell>
          <cell r="AH23">
            <v>6.1959999999999997</v>
          </cell>
          <cell r="AI23">
            <v>3.073</v>
          </cell>
          <cell r="AJ23">
            <v>15.026</v>
          </cell>
          <cell r="AK23">
            <v>8.5670000000000002</v>
          </cell>
          <cell r="AL23">
            <v>6.4580000000000002</v>
          </cell>
          <cell r="AM23">
            <v>22.97</v>
          </cell>
          <cell r="AN23">
            <v>16.132999999999999</v>
          </cell>
          <cell r="AO23">
            <v>6.8369999999999997</v>
          </cell>
          <cell r="AP23">
            <v>379.303</v>
          </cell>
          <cell r="AQ23">
            <v>230.35599999999999</v>
          </cell>
          <cell r="AR23">
            <v>148.947</v>
          </cell>
          <cell r="AS23">
            <v>66.572999999999993</v>
          </cell>
          <cell r="AT23">
            <v>44.140999999999998</v>
          </cell>
          <cell r="AU23">
            <v>22.431999999999999</v>
          </cell>
          <cell r="AV23">
            <v>312.73099999999999</v>
          </cell>
          <cell r="AW23">
            <v>186.215</v>
          </cell>
          <cell r="AX23">
            <v>126.515</v>
          </cell>
          <cell r="AY23">
            <v>112.786</v>
          </cell>
          <cell r="AZ23">
            <v>63.737000000000002</v>
          </cell>
          <cell r="BA23">
            <v>49.05</v>
          </cell>
          <cell r="BB23">
            <v>199.94399999999999</v>
          </cell>
          <cell r="BC23">
            <v>122.479</v>
          </cell>
          <cell r="BD23">
            <v>77.465999999999994</v>
          </cell>
          <cell r="BE23">
            <v>6.7030000000000003</v>
          </cell>
          <cell r="BF23">
            <v>4.5339999999999998</v>
          </cell>
          <cell r="BG23">
            <v>2.169</v>
          </cell>
          <cell r="BH23">
            <v>439.26900000000001</v>
          </cell>
          <cell r="BI23">
            <v>269.84199999999998</v>
          </cell>
          <cell r="BJ23">
            <v>169.42699999999999</v>
          </cell>
          <cell r="BK23">
            <v>3415.384</v>
          </cell>
          <cell r="BL23">
            <v>1635.8489999999999</v>
          </cell>
          <cell r="BM23">
            <v>1779.5350000000001</v>
          </cell>
          <cell r="BN23">
            <v>143.72</v>
          </cell>
          <cell r="BO23">
            <v>91.155000000000001</v>
          </cell>
          <cell r="BP23">
            <v>52.564</v>
          </cell>
          <cell r="BQ23">
            <v>45.332000000000001</v>
          </cell>
          <cell r="BR23">
            <v>32.302</v>
          </cell>
          <cell r="BS23">
            <v>13.029</v>
          </cell>
          <cell r="BT23">
            <v>24.555</v>
          </cell>
          <cell r="BU23">
            <v>18.047999999999998</v>
          </cell>
          <cell r="BV23">
            <v>6.5069999999999997</v>
          </cell>
          <cell r="BW23">
            <v>20.776</v>
          </cell>
          <cell r="BX23">
            <v>14.254</v>
          </cell>
          <cell r="BY23">
            <v>6.5220000000000002</v>
          </cell>
          <cell r="BZ23">
            <v>4.5250000000000004</v>
          </cell>
          <cell r="CA23">
            <v>2.8370000000000002</v>
          </cell>
          <cell r="CB23">
            <v>1.6879999999999999</v>
          </cell>
          <cell r="CC23">
            <v>3.9870000000000001</v>
          </cell>
          <cell r="CD23">
            <v>2.1989999999999998</v>
          </cell>
          <cell r="CE23">
            <v>1.7889999999999999</v>
          </cell>
          <cell r="CF23">
            <v>94.400999999999996</v>
          </cell>
          <cell r="CG23">
            <v>56.654000000000003</v>
          </cell>
          <cell r="CH23">
            <v>37.746000000000002</v>
          </cell>
          <cell r="CI23">
            <v>63.127000000000002</v>
          </cell>
          <cell r="CJ23">
            <v>35.604999999999997</v>
          </cell>
          <cell r="CK23">
            <v>27.521999999999998</v>
          </cell>
          <cell r="CL23">
            <v>2.996</v>
          </cell>
          <cell r="CM23">
            <v>2.1560000000000001</v>
          </cell>
          <cell r="CN23">
            <v>0.84</v>
          </cell>
          <cell r="CO23">
            <v>0.504</v>
          </cell>
          <cell r="CP23">
            <v>0</v>
          </cell>
          <cell r="CQ23">
            <v>0.504</v>
          </cell>
          <cell r="CR23">
            <v>60.131999999999998</v>
          </cell>
          <cell r="CS23">
            <v>33.448999999999998</v>
          </cell>
          <cell r="CT23">
            <v>26.683</v>
          </cell>
          <cell r="CU23">
            <v>41.963000000000001</v>
          </cell>
          <cell r="CV23">
            <v>27.782</v>
          </cell>
          <cell r="CW23">
            <v>14.182</v>
          </cell>
          <cell r="CX23">
            <v>13.137</v>
          </cell>
          <cell r="CY23">
            <v>6.7229999999999999</v>
          </cell>
          <cell r="CZ23">
            <v>6.4139999999999997</v>
          </cell>
          <cell r="DA23">
            <v>3.7069999999999999</v>
          </cell>
          <cell r="DB23">
            <v>2.3780000000000001</v>
          </cell>
          <cell r="DC23">
            <v>1.329</v>
          </cell>
          <cell r="DD23">
            <v>0</v>
          </cell>
          <cell r="DE23">
            <v>0</v>
          </cell>
          <cell r="DF23">
            <v>0</v>
          </cell>
          <cell r="DG23">
            <v>38.256</v>
          </cell>
          <cell r="DH23">
            <v>25.404</v>
          </cell>
          <cell r="DI23">
            <v>12.852</v>
          </cell>
          <cell r="DJ23">
            <v>3789.6880000000001</v>
          </cell>
          <cell r="DK23">
            <v>2014.954</v>
          </cell>
          <cell r="DL23">
            <v>1774.7329999999999</v>
          </cell>
          <cell r="DM23">
            <v>698.93299999999999</v>
          </cell>
          <cell r="DN23">
            <v>362.87400000000002</v>
          </cell>
          <cell r="DO23">
            <v>336.05900000000003</v>
          </cell>
          <cell r="DP23">
            <v>185.411</v>
          </cell>
          <cell r="DQ23">
            <v>102.828</v>
          </cell>
          <cell r="DR23">
            <v>82.582999999999998</v>
          </cell>
          <cell r="DS23">
            <v>204.334</v>
          </cell>
          <cell r="DT23">
            <v>99.037000000000006</v>
          </cell>
          <cell r="DU23">
            <v>105.297</v>
          </cell>
          <cell r="DV23">
            <v>309.18799999999999</v>
          </cell>
          <cell r="DW23">
            <v>161.00899999999999</v>
          </cell>
          <cell r="DX23">
            <v>148.179</v>
          </cell>
          <cell r="DY23">
            <v>3090.7550000000001</v>
          </cell>
          <cell r="DZ23">
            <v>1652.0809999999999</v>
          </cell>
          <cell r="EA23">
            <v>1438.675</v>
          </cell>
          <cell r="EB23">
            <v>1250.5940000000001</v>
          </cell>
          <cell r="EC23">
            <v>655.03899999999999</v>
          </cell>
          <cell r="ED23">
            <v>595.55499999999995</v>
          </cell>
          <cell r="EE23">
            <v>355.36</v>
          </cell>
          <cell r="EF23">
            <v>180.43299999999999</v>
          </cell>
          <cell r="EG23">
            <v>174.92699999999999</v>
          </cell>
          <cell r="EH23">
            <v>371.238</v>
          </cell>
          <cell r="EI23">
            <v>193.024</v>
          </cell>
          <cell r="EJ23">
            <v>178.214</v>
          </cell>
          <cell r="EK23">
            <v>523.99599999999998</v>
          </cell>
          <cell r="EL23">
            <v>281.58199999999999</v>
          </cell>
          <cell r="EM23">
            <v>242.41399999999999</v>
          </cell>
          <cell r="EN23">
            <v>1840.1610000000001</v>
          </cell>
          <cell r="EO23">
            <v>997.04200000000003</v>
          </cell>
          <cell r="EP23">
            <v>843.11900000000003</v>
          </cell>
          <cell r="EQ23">
            <v>772.38</v>
          </cell>
          <cell r="ER23">
            <v>404.91899999999998</v>
          </cell>
          <cell r="ES23">
            <v>367.46</v>
          </cell>
          <cell r="ET23">
            <v>1067.7809999999999</v>
          </cell>
          <cell r="EU23">
            <v>592.12300000000005</v>
          </cell>
          <cell r="EV23">
            <v>475.65899999999999</v>
          </cell>
          <cell r="EW23">
            <v>643.68100000000004</v>
          </cell>
          <cell r="EX23">
            <v>331.995</v>
          </cell>
          <cell r="EY23">
            <v>311.68599999999998</v>
          </cell>
          <cell r="EZ23">
            <v>424.1</v>
          </cell>
          <cell r="FA23">
            <v>260.12700000000001</v>
          </cell>
          <cell r="FB23">
            <v>163.97300000000001</v>
          </cell>
          <cell r="FC23">
            <v>308.63299999999998</v>
          </cell>
          <cell r="FD23">
            <v>158.673</v>
          </cell>
          <cell r="FE23">
            <v>149.96</v>
          </cell>
          <cell r="FF23">
            <v>3481.0549999999998</v>
          </cell>
          <cell r="FG23">
            <v>1856.2819999999999</v>
          </cell>
          <cell r="FH23">
            <v>1624.7729999999999</v>
          </cell>
          <cell r="FI23">
            <v>6139.8450000000003</v>
          </cell>
          <cell r="FJ23">
            <v>3025.7849999999999</v>
          </cell>
          <cell r="FK23">
            <v>3114.0610000000001</v>
          </cell>
          <cell r="FL23">
            <v>932.851</v>
          </cell>
          <cell r="FM23">
            <v>461.40300000000002</v>
          </cell>
          <cell r="FN23">
            <v>471.44799999999998</v>
          </cell>
          <cell r="FO23">
            <v>651.57299999999998</v>
          </cell>
          <cell r="FP23">
            <v>326.14400000000001</v>
          </cell>
          <cell r="FQ23">
            <v>325.43</v>
          </cell>
          <cell r="FR23">
            <v>432.46300000000002</v>
          </cell>
          <cell r="FS23">
            <v>216.23699999999999</v>
          </cell>
          <cell r="FT23">
            <v>216.226</v>
          </cell>
          <cell r="FU23">
            <v>219.11</v>
          </cell>
          <cell r="FV23">
            <v>109.90600000000001</v>
          </cell>
          <cell r="FW23">
            <v>109.203</v>
          </cell>
          <cell r="FX23">
            <v>81.656000000000006</v>
          </cell>
          <cell r="FY23">
            <v>34.671999999999997</v>
          </cell>
          <cell r="FZ23">
            <v>46.984999999999999</v>
          </cell>
          <cell r="GA23">
            <v>89.853999999999999</v>
          </cell>
          <cell r="GB23">
            <v>45.649000000000001</v>
          </cell>
          <cell r="GC23">
            <v>44.204000000000001</v>
          </cell>
          <cell r="GD23">
            <v>191.423</v>
          </cell>
          <cell r="GE23">
            <v>89.61</v>
          </cell>
          <cell r="GF23">
            <v>101.81399999999999</v>
          </cell>
          <cell r="GG23">
            <v>377.23200000000003</v>
          </cell>
          <cell r="GH23">
            <v>170.79400000000001</v>
          </cell>
          <cell r="GI23">
            <v>206.43799999999999</v>
          </cell>
          <cell r="GJ23">
            <v>217.47300000000001</v>
          </cell>
          <cell r="GK23">
            <v>106.64700000000001</v>
          </cell>
          <cell r="GL23">
            <v>110.82599999999999</v>
          </cell>
          <cell r="GM23">
            <v>23.007000000000001</v>
          </cell>
          <cell r="GN23">
            <v>7.6509999999999998</v>
          </cell>
          <cell r="GO23">
            <v>15.356</v>
          </cell>
          <cell r="GP23">
            <v>159.75899999999999</v>
          </cell>
          <cell r="GQ23">
            <v>64.147000000000006</v>
          </cell>
          <cell r="GR23">
            <v>95.611999999999995</v>
          </cell>
          <cell r="GS23">
            <v>212.678</v>
          </cell>
          <cell r="GT23">
            <v>123.13800000000001</v>
          </cell>
          <cell r="GU23">
            <v>89.54</v>
          </cell>
          <cell r="GV23">
            <v>99.322000000000003</v>
          </cell>
          <cell r="GW23">
            <v>58.363</v>
          </cell>
          <cell r="GX23">
            <v>40.959000000000003</v>
          </cell>
          <cell r="GY23">
            <v>91.159000000000006</v>
          </cell>
          <cell r="GZ23">
            <v>52.024999999999999</v>
          </cell>
          <cell r="HA23">
            <v>39.134</v>
          </cell>
          <cell r="HB23">
            <v>13.678000000000001</v>
          </cell>
          <cell r="HC23">
            <v>7.9969999999999999</v>
          </cell>
          <cell r="HD23">
            <v>5.681</v>
          </cell>
          <cell r="HE23">
            <v>121.518</v>
          </cell>
          <cell r="HF23">
            <v>71.113</v>
          </cell>
          <cell r="HG23">
            <v>50.405999999999999</v>
          </cell>
          <cell r="HH23">
            <v>3052.6120000000001</v>
          </cell>
          <cell r="HI23">
            <v>1657.0340000000001</v>
          </cell>
          <cell r="HJ23">
            <v>1395.579</v>
          </cell>
          <cell r="HK23">
            <v>571.61800000000005</v>
          </cell>
          <cell r="HL23">
            <v>309.12200000000001</v>
          </cell>
          <cell r="HM23">
            <v>262.49599999999998</v>
          </cell>
          <cell r="HN23">
            <v>178.19800000000001</v>
          </cell>
          <cell r="HO23">
            <v>94.831000000000003</v>
          </cell>
          <cell r="HP23">
            <v>83.367999999999995</v>
          </cell>
          <cell r="HQ23">
            <v>162.94200000000001</v>
          </cell>
          <cell r="HR23">
            <v>93.516999999999996</v>
          </cell>
          <cell r="HS23">
            <v>69.424999999999997</v>
          </cell>
          <cell r="HT23">
            <v>230.47800000000001</v>
          </cell>
          <cell r="HU23">
            <v>120.77500000000001</v>
          </cell>
          <cell r="HV23">
            <v>109.703</v>
          </cell>
          <cell r="HW23">
            <v>2480.9940000000001</v>
          </cell>
          <cell r="HX23">
            <v>1347.912</v>
          </cell>
          <cell r="HY23">
            <v>1133.0820000000001</v>
          </cell>
          <cell r="HZ23">
            <v>1053.0550000000001</v>
          </cell>
          <cell r="IA23">
            <v>554.57899999999995</v>
          </cell>
          <cell r="IB23">
            <v>498.47500000000002</v>
          </cell>
          <cell r="IC23">
            <v>325.73099999999999</v>
          </cell>
          <cell r="ID23">
            <v>174.33500000000001</v>
          </cell>
          <cell r="IE23">
            <v>151.39599999999999</v>
          </cell>
          <cell r="IF23">
            <v>302.26600000000002</v>
          </cell>
          <cell r="IG23">
            <v>155.12100000000001</v>
          </cell>
          <cell r="IH23">
            <v>147.14500000000001</v>
          </cell>
          <cell r="II23">
            <v>425.05799999999999</v>
          </cell>
          <cell r="IJ23">
            <v>225.124</v>
          </cell>
          <cell r="IK23">
            <v>199.934</v>
          </cell>
          <cell r="IL23">
            <v>1427.9390000000001</v>
          </cell>
          <cell r="IM23">
            <v>793.33199999999999</v>
          </cell>
          <cell r="IN23">
            <v>634.60699999999997</v>
          </cell>
          <cell r="IO23">
            <v>621.06600000000003</v>
          </cell>
          <cell r="IP23">
            <v>328.08100000000002</v>
          </cell>
          <cell r="IQ23">
            <v>292.98599999999999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38.481000000000002</v>
          </cell>
          <cell r="C35">
            <v>71.001000000000005</v>
          </cell>
          <cell r="D35">
            <v>42.308</v>
          </cell>
          <cell r="E35">
            <v>28.693000000000001</v>
          </cell>
          <cell r="F35">
            <v>11.311999999999999</v>
          </cell>
          <cell r="G35">
            <v>6.0949999999999998</v>
          </cell>
          <cell r="H35">
            <v>5.2169999999999996</v>
          </cell>
          <cell r="I35">
            <v>155.453</v>
          </cell>
          <cell r="J35">
            <v>78.504999999999995</v>
          </cell>
          <cell r="K35">
            <v>76.947999999999993</v>
          </cell>
          <cell r="L35">
            <v>461.92099999999999</v>
          </cell>
          <cell r="M35">
            <v>277.57499999999999</v>
          </cell>
          <cell r="N35">
            <v>184.345</v>
          </cell>
          <cell r="O35">
            <v>24.195</v>
          </cell>
          <cell r="P35">
            <v>15.845000000000001</v>
          </cell>
          <cell r="Q35">
            <v>8.3490000000000002</v>
          </cell>
          <cell r="R35">
            <v>6.7149999999999999</v>
          </cell>
          <cell r="S35">
            <v>4.2140000000000004</v>
          </cell>
          <cell r="T35">
            <v>2.5009999999999999</v>
          </cell>
          <cell r="U35">
            <v>4.1870000000000003</v>
          </cell>
          <cell r="V35">
            <v>3.2839999999999998</v>
          </cell>
          <cell r="W35">
            <v>0.90300000000000002</v>
          </cell>
          <cell r="X35">
            <v>13.292999999999999</v>
          </cell>
          <cell r="Y35">
            <v>8.3480000000000008</v>
          </cell>
          <cell r="Z35">
            <v>4.9450000000000003</v>
          </cell>
          <cell r="AA35">
            <v>437.726</v>
          </cell>
          <cell r="AB35">
            <v>261.73</v>
          </cell>
          <cell r="AC35">
            <v>175.99600000000001</v>
          </cell>
          <cell r="AD35">
            <v>58.216999999999999</v>
          </cell>
          <cell r="AE35">
            <v>35.26</v>
          </cell>
          <cell r="AF35">
            <v>22.956</v>
          </cell>
          <cell r="AG35">
            <v>11.641</v>
          </cell>
          <cell r="AH35">
            <v>7.9530000000000003</v>
          </cell>
          <cell r="AI35">
            <v>3.6880000000000002</v>
          </cell>
          <cell r="AJ35">
            <v>14.682</v>
          </cell>
          <cell r="AK35">
            <v>7.11</v>
          </cell>
          <cell r="AL35">
            <v>7.5720000000000001</v>
          </cell>
          <cell r="AM35">
            <v>31.893999999999998</v>
          </cell>
          <cell r="AN35">
            <v>20.196999999999999</v>
          </cell>
          <cell r="AO35">
            <v>11.696</v>
          </cell>
          <cell r="AP35">
            <v>379.51</v>
          </cell>
          <cell r="AQ35">
            <v>226.47</v>
          </cell>
          <cell r="AR35">
            <v>153.04</v>
          </cell>
          <cell r="AS35">
            <v>71.188999999999993</v>
          </cell>
          <cell r="AT35">
            <v>37.481999999999999</v>
          </cell>
          <cell r="AU35">
            <v>33.707000000000001</v>
          </cell>
          <cell r="AV35">
            <v>308.32</v>
          </cell>
          <cell r="AW35">
            <v>188.98699999999999</v>
          </cell>
          <cell r="AX35">
            <v>119.333</v>
          </cell>
          <cell r="AY35">
            <v>95.677999999999997</v>
          </cell>
          <cell r="AZ35">
            <v>54.655999999999999</v>
          </cell>
          <cell r="BA35">
            <v>41.021000000000001</v>
          </cell>
          <cell r="BB35">
            <v>212.642</v>
          </cell>
          <cell r="BC35">
            <v>134.33099999999999</v>
          </cell>
          <cell r="BD35">
            <v>78.311000000000007</v>
          </cell>
          <cell r="BE35">
            <v>6.1139999999999999</v>
          </cell>
          <cell r="BF35">
            <v>4.1589999999999998</v>
          </cell>
          <cell r="BG35">
            <v>1.954</v>
          </cell>
          <cell r="BH35">
            <v>455.80700000000002</v>
          </cell>
          <cell r="BI35">
            <v>273.416</v>
          </cell>
          <cell r="BJ35">
            <v>182.39099999999999</v>
          </cell>
          <cell r="BK35">
            <v>3598.9520000000002</v>
          </cell>
          <cell r="BL35">
            <v>1717.826</v>
          </cell>
          <cell r="BM35">
            <v>1881.126</v>
          </cell>
          <cell r="BN35">
            <v>146.648</v>
          </cell>
          <cell r="BO35">
            <v>90.456999999999994</v>
          </cell>
          <cell r="BP35">
            <v>56.192</v>
          </cell>
          <cell r="BQ35">
            <v>40.122999999999998</v>
          </cell>
          <cell r="BR35">
            <v>24.664999999999999</v>
          </cell>
          <cell r="BS35">
            <v>15.458</v>
          </cell>
          <cell r="BT35">
            <v>20.574000000000002</v>
          </cell>
          <cell r="BU35">
            <v>11.711</v>
          </cell>
          <cell r="BV35">
            <v>8.8629999999999995</v>
          </cell>
          <cell r="BW35">
            <v>19.548999999999999</v>
          </cell>
          <cell r="BX35">
            <v>12.954000000000001</v>
          </cell>
          <cell r="BY35">
            <v>6.5949999999999998</v>
          </cell>
          <cell r="BZ35">
            <v>2.694</v>
          </cell>
          <cell r="CA35">
            <v>0.76900000000000002</v>
          </cell>
          <cell r="CB35">
            <v>1.9259999999999999</v>
          </cell>
          <cell r="CC35">
            <v>5.3310000000000004</v>
          </cell>
          <cell r="CD35">
            <v>2.8919999999999999</v>
          </cell>
          <cell r="CE35">
            <v>2.4390000000000001</v>
          </cell>
          <cell r="CF35">
            <v>101.19499999999999</v>
          </cell>
          <cell r="CG35">
            <v>62.9</v>
          </cell>
          <cell r="CH35">
            <v>38.293999999999997</v>
          </cell>
          <cell r="CI35">
            <v>63.122</v>
          </cell>
          <cell r="CJ35">
            <v>35.914000000000001</v>
          </cell>
          <cell r="CK35">
            <v>27.207999999999998</v>
          </cell>
          <cell r="CL35">
            <v>4.8730000000000002</v>
          </cell>
          <cell r="CM35">
            <v>3.4580000000000002</v>
          </cell>
          <cell r="CN35">
            <v>1.415</v>
          </cell>
          <cell r="CO35">
            <v>0.56799999999999995</v>
          </cell>
          <cell r="CP35">
            <v>0</v>
          </cell>
          <cell r="CQ35">
            <v>0.56799999999999995</v>
          </cell>
          <cell r="CR35">
            <v>58.249000000000002</v>
          </cell>
          <cell r="CS35">
            <v>32.456000000000003</v>
          </cell>
          <cell r="CT35">
            <v>25.792999999999999</v>
          </cell>
          <cell r="CU35">
            <v>49.517000000000003</v>
          </cell>
          <cell r="CV35">
            <v>34.037999999999997</v>
          </cell>
          <cell r="CW35">
            <v>15.48</v>
          </cell>
          <cell r="CX35">
            <v>11.356999999999999</v>
          </cell>
          <cell r="CY35">
            <v>7.2069999999999999</v>
          </cell>
          <cell r="CZ35">
            <v>4.1500000000000004</v>
          </cell>
          <cell r="DA35">
            <v>1.2410000000000001</v>
          </cell>
          <cell r="DB35">
            <v>0.70099999999999996</v>
          </cell>
          <cell r="DC35">
            <v>0.54</v>
          </cell>
          <cell r="DD35">
            <v>0</v>
          </cell>
          <cell r="DE35">
            <v>0</v>
          </cell>
          <cell r="DF35">
            <v>0</v>
          </cell>
          <cell r="DG35">
            <v>48.276000000000003</v>
          </cell>
          <cell r="DH35">
            <v>33.335999999999999</v>
          </cell>
          <cell r="DI35">
            <v>14.94</v>
          </cell>
          <cell r="DJ35">
            <v>3802.41</v>
          </cell>
          <cell r="DK35">
            <v>2042.8340000000001</v>
          </cell>
          <cell r="DL35">
            <v>1759.576</v>
          </cell>
          <cell r="DM35">
            <v>679.70699999999999</v>
          </cell>
          <cell r="DN35">
            <v>351.43200000000002</v>
          </cell>
          <cell r="DO35">
            <v>328.27600000000001</v>
          </cell>
          <cell r="DP35">
            <v>177.96199999999999</v>
          </cell>
          <cell r="DQ35">
            <v>98.963999999999999</v>
          </cell>
          <cell r="DR35">
            <v>78.997</v>
          </cell>
          <cell r="DS35">
            <v>202.91900000000001</v>
          </cell>
          <cell r="DT35">
            <v>100.459</v>
          </cell>
          <cell r="DU35">
            <v>102.46</v>
          </cell>
          <cell r="DV35">
            <v>298.827</v>
          </cell>
          <cell r="DW35">
            <v>152.00800000000001</v>
          </cell>
          <cell r="DX35">
            <v>146.81800000000001</v>
          </cell>
          <cell r="DY35">
            <v>3122.7020000000002</v>
          </cell>
          <cell r="DZ35">
            <v>1691.402</v>
          </cell>
          <cell r="EA35">
            <v>1431.3</v>
          </cell>
          <cell r="EB35">
            <v>1337.0419999999999</v>
          </cell>
          <cell r="EC35">
            <v>713.57600000000002</v>
          </cell>
          <cell r="ED35">
            <v>623.46600000000001</v>
          </cell>
          <cell r="EE35">
            <v>439.31900000000002</v>
          </cell>
          <cell r="EF35">
            <v>230.34800000000001</v>
          </cell>
          <cell r="EG35">
            <v>208.971</v>
          </cell>
          <cell r="EH35">
            <v>396.04</v>
          </cell>
          <cell r="EI35">
            <v>217.00800000000001</v>
          </cell>
          <cell r="EJ35">
            <v>179.03200000000001</v>
          </cell>
          <cell r="EK35">
            <v>501.68200000000002</v>
          </cell>
          <cell r="EL35">
            <v>266.22000000000003</v>
          </cell>
          <cell r="EM35">
            <v>235.46199999999999</v>
          </cell>
          <cell r="EN35">
            <v>1785.6610000000001</v>
          </cell>
          <cell r="EO35">
            <v>977.82600000000002</v>
          </cell>
          <cell r="EP35">
            <v>807.83500000000004</v>
          </cell>
          <cell r="EQ35">
            <v>703.33500000000004</v>
          </cell>
          <cell r="ER35">
            <v>377.16500000000002</v>
          </cell>
          <cell r="ES35">
            <v>326.17</v>
          </cell>
          <cell r="ET35">
            <v>1082.326</v>
          </cell>
          <cell r="EU35">
            <v>600.66099999999994</v>
          </cell>
          <cell r="EV35">
            <v>481.66500000000002</v>
          </cell>
          <cell r="EW35">
            <v>664.23800000000006</v>
          </cell>
          <cell r="EX35">
            <v>356.39100000000002</v>
          </cell>
          <cell r="EY35">
            <v>307.84699999999998</v>
          </cell>
          <cell r="EZ35">
            <v>418.08800000000002</v>
          </cell>
          <cell r="FA35">
            <v>244.27</v>
          </cell>
          <cell r="FB35">
            <v>173.81800000000001</v>
          </cell>
          <cell r="FC35">
            <v>294.39999999999998</v>
          </cell>
          <cell r="FD35">
            <v>158.58000000000001</v>
          </cell>
          <cell r="FE35">
            <v>135.82</v>
          </cell>
          <cell r="FF35">
            <v>3508.01</v>
          </cell>
          <cell r="FG35">
            <v>1884.2539999999999</v>
          </cell>
          <cell r="FH35">
            <v>1623.7560000000001</v>
          </cell>
          <cell r="FI35">
            <v>6263.7889999999998</v>
          </cell>
          <cell r="FJ35">
            <v>3084.6260000000002</v>
          </cell>
          <cell r="FK35">
            <v>3179.163</v>
          </cell>
          <cell r="FL35">
            <v>908.08399999999995</v>
          </cell>
          <cell r="FM35">
            <v>456.78199999999998</v>
          </cell>
          <cell r="FN35">
            <v>451.30200000000002</v>
          </cell>
          <cell r="FO35">
            <v>600.83299999999997</v>
          </cell>
          <cell r="FP35">
            <v>309.95499999999998</v>
          </cell>
          <cell r="FQ35">
            <v>290.87799999999999</v>
          </cell>
          <cell r="FR35">
            <v>409.33</v>
          </cell>
          <cell r="FS35">
            <v>218.15700000000001</v>
          </cell>
          <cell r="FT35">
            <v>191.173</v>
          </cell>
          <cell r="FU35">
            <v>191.50299999999999</v>
          </cell>
          <cell r="FV35">
            <v>91.799000000000007</v>
          </cell>
          <cell r="FW35">
            <v>99.704999999999998</v>
          </cell>
          <cell r="FX35">
            <v>62.594999999999999</v>
          </cell>
          <cell r="FY35">
            <v>24.419</v>
          </cell>
          <cell r="FZ35">
            <v>38.176000000000002</v>
          </cell>
          <cell r="GA35">
            <v>89.418000000000006</v>
          </cell>
          <cell r="GB35">
            <v>52.709000000000003</v>
          </cell>
          <cell r="GC35">
            <v>36.707999999999998</v>
          </cell>
          <cell r="GD35">
            <v>217.833</v>
          </cell>
          <cell r="GE35">
            <v>94.117999999999995</v>
          </cell>
          <cell r="GF35">
            <v>123.71599999999999</v>
          </cell>
          <cell r="GG35">
            <v>394.40899999999999</v>
          </cell>
          <cell r="GH35">
            <v>191.297</v>
          </cell>
          <cell r="GI35">
            <v>203.11199999999999</v>
          </cell>
          <cell r="GJ35">
            <v>216.26</v>
          </cell>
          <cell r="GK35">
            <v>116.179</v>
          </cell>
          <cell r="GL35">
            <v>100.08199999999999</v>
          </cell>
          <cell r="GM35">
            <v>19.440999999999999</v>
          </cell>
          <cell r="GN35">
            <v>8.548</v>
          </cell>
          <cell r="GO35">
            <v>10.893000000000001</v>
          </cell>
          <cell r="GP35">
            <v>178.149</v>
          </cell>
          <cell r="GQ35">
            <v>75.117999999999995</v>
          </cell>
          <cell r="GR35">
            <v>103.03</v>
          </cell>
          <cell r="GS35">
            <v>207.24199999999999</v>
          </cell>
          <cell r="GT35">
            <v>114.11</v>
          </cell>
          <cell r="GU35">
            <v>93.132000000000005</v>
          </cell>
          <cell r="GV35">
            <v>76.742999999999995</v>
          </cell>
          <cell r="GW35">
            <v>46.161999999999999</v>
          </cell>
          <cell r="GX35">
            <v>30.58</v>
          </cell>
          <cell r="GY35">
            <v>78.14</v>
          </cell>
          <cell r="GZ35">
            <v>42.401000000000003</v>
          </cell>
          <cell r="HA35">
            <v>35.738</v>
          </cell>
          <cell r="HB35">
            <v>13.356999999999999</v>
          </cell>
          <cell r="HC35">
            <v>4.7149999999999999</v>
          </cell>
          <cell r="HD35">
            <v>8.6419999999999995</v>
          </cell>
          <cell r="HE35">
            <v>129.102</v>
          </cell>
          <cell r="HF35">
            <v>71.709000000000003</v>
          </cell>
          <cell r="HG35">
            <v>57.393999999999998</v>
          </cell>
          <cell r="HH35">
            <v>3165.6849999999999</v>
          </cell>
          <cell r="HI35">
            <v>1699.623</v>
          </cell>
          <cell r="HJ35">
            <v>1466.0619999999999</v>
          </cell>
          <cell r="HK35">
            <v>580.15499999999997</v>
          </cell>
          <cell r="HL35">
            <v>311.13200000000001</v>
          </cell>
          <cell r="HM35">
            <v>269.02199999999999</v>
          </cell>
          <cell r="HN35">
            <v>154.29300000000001</v>
          </cell>
          <cell r="HO35">
            <v>88.605999999999995</v>
          </cell>
          <cell r="HP35">
            <v>65.686999999999998</v>
          </cell>
          <cell r="HQ35">
            <v>171.648</v>
          </cell>
          <cell r="HR35">
            <v>85.712000000000003</v>
          </cell>
          <cell r="HS35">
            <v>85.935000000000002</v>
          </cell>
          <cell r="HT35">
            <v>254.214</v>
          </cell>
          <cell r="HU35">
            <v>136.81399999999999</v>
          </cell>
          <cell r="HV35">
            <v>117.4</v>
          </cell>
          <cell r="HW35">
            <v>2585.5300000000002</v>
          </cell>
          <cell r="HX35">
            <v>1388.491</v>
          </cell>
          <cell r="HY35">
            <v>1197.039</v>
          </cell>
          <cell r="HZ35">
            <v>1146.29</v>
          </cell>
          <cell r="IA35">
            <v>586.16099999999994</v>
          </cell>
          <cell r="IB35">
            <v>560.12900000000002</v>
          </cell>
          <cell r="IC35">
            <v>352.79500000000002</v>
          </cell>
          <cell r="ID35">
            <v>177.39</v>
          </cell>
          <cell r="IE35">
            <v>175.405</v>
          </cell>
          <cell r="IF35">
            <v>310.97800000000001</v>
          </cell>
          <cell r="IG35">
            <v>158.61199999999999</v>
          </cell>
          <cell r="IH35">
            <v>152.36699999999999</v>
          </cell>
          <cell r="II35">
            <v>482.51600000000002</v>
          </cell>
          <cell r="IJ35">
            <v>250.15899999999999</v>
          </cell>
          <cell r="IK35">
            <v>232.357</v>
          </cell>
          <cell r="IL35">
            <v>1439.241</v>
          </cell>
          <cell r="IM35">
            <v>802.33</v>
          </cell>
          <cell r="IN35">
            <v>636.91099999999994</v>
          </cell>
          <cell r="IO35">
            <v>600.35900000000004</v>
          </cell>
          <cell r="IP35">
            <v>325.05</v>
          </cell>
          <cell r="IQ35">
            <v>275.30900000000003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35.287999999999997</v>
          </cell>
          <cell r="C47">
            <v>67.802999999999997</v>
          </cell>
          <cell r="D47">
            <v>44.948999999999998</v>
          </cell>
          <cell r="E47">
            <v>22.853999999999999</v>
          </cell>
          <cell r="F47">
            <v>11.032999999999999</v>
          </cell>
          <cell r="G47">
            <v>5.875</v>
          </cell>
          <cell r="H47">
            <v>5.1580000000000004</v>
          </cell>
          <cell r="I47">
            <v>127.854</v>
          </cell>
          <cell r="J47">
            <v>64.881</v>
          </cell>
          <cell r="K47">
            <v>62.972000000000001</v>
          </cell>
          <cell r="L47">
            <v>524.74199999999996</v>
          </cell>
          <cell r="M47">
            <v>317.58199999999999</v>
          </cell>
          <cell r="N47">
            <v>207.16</v>
          </cell>
          <cell r="O47">
            <v>19.117000000000001</v>
          </cell>
          <cell r="P47">
            <v>12.259</v>
          </cell>
          <cell r="Q47">
            <v>6.8579999999999997</v>
          </cell>
          <cell r="R47">
            <v>6.16</v>
          </cell>
          <cell r="S47">
            <v>3.5720000000000001</v>
          </cell>
          <cell r="T47">
            <v>2.589</v>
          </cell>
          <cell r="U47">
            <v>5.242</v>
          </cell>
          <cell r="V47">
            <v>3.1030000000000002</v>
          </cell>
          <cell r="W47">
            <v>2.1389999999999998</v>
          </cell>
          <cell r="X47">
            <v>7.7149999999999999</v>
          </cell>
          <cell r="Y47">
            <v>5.585</v>
          </cell>
          <cell r="Z47">
            <v>2.13</v>
          </cell>
          <cell r="AA47">
            <v>505.62599999999998</v>
          </cell>
          <cell r="AB47">
            <v>305.32299999999998</v>
          </cell>
          <cell r="AC47">
            <v>200.30199999999999</v>
          </cell>
          <cell r="AD47">
            <v>68.84</v>
          </cell>
          <cell r="AE47">
            <v>38.140999999999998</v>
          </cell>
          <cell r="AF47">
            <v>30.699000000000002</v>
          </cell>
          <cell r="AG47">
            <v>15.821</v>
          </cell>
          <cell r="AH47">
            <v>8.202</v>
          </cell>
          <cell r="AI47">
            <v>7.6189999999999998</v>
          </cell>
          <cell r="AJ47">
            <v>19.262</v>
          </cell>
          <cell r="AK47">
            <v>10.005000000000001</v>
          </cell>
          <cell r="AL47">
            <v>9.2569999999999997</v>
          </cell>
          <cell r="AM47">
            <v>33.756999999999998</v>
          </cell>
          <cell r="AN47">
            <v>19.934000000000001</v>
          </cell>
          <cell r="AO47">
            <v>13.823</v>
          </cell>
          <cell r="AP47">
            <v>436.786</v>
          </cell>
          <cell r="AQ47">
            <v>267.18200000000002</v>
          </cell>
          <cell r="AR47">
            <v>169.60400000000001</v>
          </cell>
          <cell r="AS47">
            <v>77.927000000000007</v>
          </cell>
          <cell r="AT47">
            <v>46.107999999999997</v>
          </cell>
          <cell r="AU47">
            <v>31.818999999999999</v>
          </cell>
          <cell r="AV47">
            <v>358.85899999999998</v>
          </cell>
          <cell r="AW47">
            <v>221.07400000000001</v>
          </cell>
          <cell r="AX47">
            <v>137.78399999999999</v>
          </cell>
          <cell r="AY47">
            <v>127.376</v>
          </cell>
          <cell r="AZ47">
            <v>77.584999999999994</v>
          </cell>
          <cell r="BA47">
            <v>49.790999999999997</v>
          </cell>
          <cell r="BB47">
            <v>231.483</v>
          </cell>
          <cell r="BC47">
            <v>143.489</v>
          </cell>
          <cell r="BD47">
            <v>87.994</v>
          </cell>
          <cell r="BE47">
            <v>5.58</v>
          </cell>
          <cell r="BF47">
            <v>3.2919999999999998</v>
          </cell>
          <cell r="BG47">
            <v>2.2879999999999998</v>
          </cell>
          <cell r="BH47">
            <v>519.16200000000003</v>
          </cell>
          <cell r="BI47">
            <v>314.291</v>
          </cell>
          <cell r="BJ47">
            <v>204.87200000000001</v>
          </cell>
          <cell r="BK47">
            <v>3742.5450000000001</v>
          </cell>
          <cell r="BL47">
            <v>1780.0609999999999</v>
          </cell>
          <cell r="BM47">
            <v>1962.4849999999999</v>
          </cell>
          <cell r="BN47">
            <v>132.411</v>
          </cell>
          <cell r="BO47">
            <v>80.414000000000001</v>
          </cell>
          <cell r="BP47">
            <v>51.997</v>
          </cell>
          <cell r="BQ47">
            <v>47.256999999999998</v>
          </cell>
          <cell r="BR47">
            <v>31.710999999999999</v>
          </cell>
          <cell r="BS47">
            <v>15.545999999999999</v>
          </cell>
          <cell r="BT47">
            <v>24.359000000000002</v>
          </cell>
          <cell r="BU47">
            <v>16.41</v>
          </cell>
          <cell r="BV47">
            <v>7.9489999999999998</v>
          </cell>
          <cell r="BW47">
            <v>22.898</v>
          </cell>
          <cell r="BX47">
            <v>15.301</v>
          </cell>
          <cell r="BY47">
            <v>7.5970000000000004</v>
          </cell>
          <cell r="BZ47">
            <v>6.0380000000000003</v>
          </cell>
          <cell r="CA47">
            <v>3.4319999999999999</v>
          </cell>
          <cell r="CB47">
            <v>2.6059999999999999</v>
          </cell>
          <cell r="CC47">
            <v>1.9</v>
          </cell>
          <cell r="CD47">
            <v>0.93500000000000005</v>
          </cell>
          <cell r="CE47">
            <v>0.96499999999999997</v>
          </cell>
          <cell r="CF47">
            <v>83.253</v>
          </cell>
          <cell r="CG47">
            <v>47.768000000000001</v>
          </cell>
          <cell r="CH47">
            <v>35.484999999999999</v>
          </cell>
          <cell r="CI47">
            <v>58.667999999999999</v>
          </cell>
          <cell r="CJ47">
            <v>34.414999999999999</v>
          </cell>
          <cell r="CK47">
            <v>24.253</v>
          </cell>
          <cell r="CL47">
            <v>4.3499999999999996</v>
          </cell>
          <cell r="CM47">
            <v>2.5990000000000002</v>
          </cell>
          <cell r="CN47">
            <v>1.7509999999999999</v>
          </cell>
          <cell r="CO47">
            <v>1.29</v>
          </cell>
          <cell r="CP47">
            <v>1.29</v>
          </cell>
          <cell r="CQ47">
            <v>0</v>
          </cell>
          <cell r="CR47">
            <v>54.317999999999998</v>
          </cell>
          <cell r="CS47">
            <v>31.817</v>
          </cell>
          <cell r="CT47">
            <v>22.501999999999999</v>
          </cell>
          <cell r="CU47">
            <v>32.066000000000003</v>
          </cell>
          <cell r="CV47">
            <v>17.579000000000001</v>
          </cell>
          <cell r="CW47">
            <v>14.486000000000001</v>
          </cell>
          <cell r="CX47">
            <v>5.298</v>
          </cell>
          <cell r="CY47">
            <v>2.536</v>
          </cell>
          <cell r="CZ47">
            <v>2.762</v>
          </cell>
          <cell r="DA47">
            <v>1.23</v>
          </cell>
          <cell r="DB47">
            <v>0.69299999999999995</v>
          </cell>
          <cell r="DC47">
            <v>0.53700000000000003</v>
          </cell>
          <cell r="DD47">
            <v>0.16200000000000001</v>
          </cell>
          <cell r="DE47">
            <v>0</v>
          </cell>
          <cell r="DF47">
            <v>0.16200000000000001</v>
          </cell>
          <cell r="DG47">
            <v>30.835999999999999</v>
          </cell>
          <cell r="DH47">
            <v>16.885999999999999</v>
          </cell>
          <cell r="DI47">
            <v>13.949</v>
          </cell>
          <cell r="DJ47">
            <v>3967.5619999999999</v>
          </cell>
          <cell r="DK47">
            <v>2113.0219999999999</v>
          </cell>
          <cell r="DL47">
            <v>1854.539</v>
          </cell>
          <cell r="DM47">
            <v>768.78300000000002</v>
          </cell>
          <cell r="DN47">
            <v>406.70100000000002</v>
          </cell>
          <cell r="DO47">
            <v>362.08199999999999</v>
          </cell>
          <cell r="DP47">
            <v>193.19300000000001</v>
          </cell>
          <cell r="DQ47">
            <v>103.06100000000001</v>
          </cell>
          <cell r="DR47">
            <v>90.132000000000005</v>
          </cell>
          <cell r="DS47">
            <v>221.68</v>
          </cell>
          <cell r="DT47">
            <v>114.53400000000001</v>
          </cell>
          <cell r="DU47">
            <v>107.146</v>
          </cell>
          <cell r="DV47">
            <v>353.90899999999999</v>
          </cell>
          <cell r="DW47">
            <v>189.10599999999999</v>
          </cell>
          <cell r="DX47">
            <v>164.804</v>
          </cell>
          <cell r="DY47">
            <v>3198.779</v>
          </cell>
          <cell r="DZ47">
            <v>1706.3219999999999</v>
          </cell>
          <cell r="EA47">
            <v>1492.4570000000001</v>
          </cell>
          <cell r="EB47">
            <v>1445.385</v>
          </cell>
          <cell r="EC47">
            <v>753.07399999999996</v>
          </cell>
          <cell r="ED47">
            <v>692.31100000000004</v>
          </cell>
          <cell r="EE47">
            <v>408.815</v>
          </cell>
          <cell r="EF47">
            <v>217.01499999999999</v>
          </cell>
          <cell r="EG47">
            <v>191.8</v>
          </cell>
          <cell r="EH47">
            <v>452.17200000000003</v>
          </cell>
          <cell r="EI47">
            <v>227.93799999999999</v>
          </cell>
          <cell r="EJ47">
            <v>224.233</v>
          </cell>
          <cell r="EK47">
            <v>584.39800000000002</v>
          </cell>
          <cell r="EL47">
            <v>308.12</v>
          </cell>
          <cell r="EM47">
            <v>276.27800000000002</v>
          </cell>
          <cell r="EN47">
            <v>1753.394</v>
          </cell>
          <cell r="EO47">
            <v>953.24800000000005</v>
          </cell>
          <cell r="EP47">
            <v>800.14599999999996</v>
          </cell>
          <cell r="EQ47">
            <v>689.69899999999996</v>
          </cell>
          <cell r="ER47">
            <v>372.85700000000003</v>
          </cell>
          <cell r="ES47">
            <v>316.84199999999998</v>
          </cell>
          <cell r="ET47">
            <v>1063.6949999999999</v>
          </cell>
          <cell r="EU47">
            <v>580.39099999999996</v>
          </cell>
          <cell r="EV47">
            <v>483.30399999999997</v>
          </cell>
          <cell r="EW47">
            <v>655.58100000000002</v>
          </cell>
          <cell r="EX47">
            <v>335.75200000000001</v>
          </cell>
          <cell r="EY47">
            <v>319.83</v>
          </cell>
          <cell r="EZ47">
            <v>408.11399999999998</v>
          </cell>
          <cell r="FA47">
            <v>244.63900000000001</v>
          </cell>
          <cell r="FB47">
            <v>163.47499999999999</v>
          </cell>
          <cell r="FC47">
            <v>314.15899999999999</v>
          </cell>
          <cell r="FD47">
            <v>173.77500000000001</v>
          </cell>
          <cell r="FE47">
            <v>140.38399999999999</v>
          </cell>
          <cell r="FF47">
            <v>3653.4029999999998</v>
          </cell>
          <cell r="FG47">
            <v>1939.248</v>
          </cell>
          <cell r="FH47">
            <v>1714.155</v>
          </cell>
          <cell r="FI47">
            <v>6381.1409999999996</v>
          </cell>
          <cell r="FJ47">
            <v>3140.491</v>
          </cell>
          <cell r="FK47">
            <v>3240.65</v>
          </cell>
          <cell r="FL47">
            <v>910.048</v>
          </cell>
          <cell r="FM47">
            <v>449.53100000000001</v>
          </cell>
          <cell r="FN47">
            <v>460.517</v>
          </cell>
          <cell r="FO47">
            <v>657.68700000000001</v>
          </cell>
          <cell r="FP47">
            <v>335.11399999999998</v>
          </cell>
          <cell r="FQ47">
            <v>322.57299999999998</v>
          </cell>
          <cell r="FR47">
            <v>437.54300000000001</v>
          </cell>
          <cell r="FS47">
            <v>229.732</v>
          </cell>
          <cell r="FT47">
            <v>207.81200000000001</v>
          </cell>
          <cell r="FU47">
            <v>220.143</v>
          </cell>
          <cell r="FV47">
            <v>105.38200000000001</v>
          </cell>
          <cell r="FW47">
            <v>114.761</v>
          </cell>
          <cell r="FX47">
            <v>79.16</v>
          </cell>
          <cell r="FY47">
            <v>28.677</v>
          </cell>
          <cell r="FZ47">
            <v>50.484000000000002</v>
          </cell>
          <cell r="GA47">
            <v>78.403000000000006</v>
          </cell>
          <cell r="GB47">
            <v>40.683</v>
          </cell>
          <cell r="GC47">
            <v>37.72</v>
          </cell>
          <cell r="GD47">
            <v>173.959</v>
          </cell>
          <cell r="GE47">
            <v>73.734999999999999</v>
          </cell>
          <cell r="GF47">
            <v>100.223</v>
          </cell>
          <cell r="GG47">
            <v>385.35300000000001</v>
          </cell>
          <cell r="GH47">
            <v>183.75899999999999</v>
          </cell>
          <cell r="GI47">
            <v>201.59399999999999</v>
          </cell>
          <cell r="GJ47">
            <v>245.66</v>
          </cell>
          <cell r="GK47">
            <v>130.851</v>
          </cell>
          <cell r="GL47">
            <v>114.809</v>
          </cell>
          <cell r="GM47">
            <v>25.457999999999998</v>
          </cell>
          <cell r="GN47">
            <v>10.286</v>
          </cell>
          <cell r="GO47">
            <v>15.172000000000001</v>
          </cell>
          <cell r="GP47">
            <v>139.69300000000001</v>
          </cell>
          <cell r="GQ47">
            <v>52.908000000000001</v>
          </cell>
          <cell r="GR47">
            <v>86.784999999999997</v>
          </cell>
          <cell r="GS47">
            <v>181.167</v>
          </cell>
          <cell r="GT47">
            <v>104.43300000000001</v>
          </cell>
          <cell r="GU47">
            <v>76.733999999999995</v>
          </cell>
          <cell r="GV47">
            <v>71.763000000000005</v>
          </cell>
          <cell r="GW47">
            <v>38.537999999999997</v>
          </cell>
          <cell r="GX47">
            <v>33.225000000000001</v>
          </cell>
          <cell r="GY47">
            <v>68.498999999999995</v>
          </cell>
          <cell r="GZ47">
            <v>42.923000000000002</v>
          </cell>
          <cell r="HA47">
            <v>25.576000000000001</v>
          </cell>
          <cell r="HB47">
            <v>6.7610000000000001</v>
          </cell>
          <cell r="HC47">
            <v>3.7120000000000002</v>
          </cell>
          <cell r="HD47">
            <v>3.0489999999999999</v>
          </cell>
          <cell r="HE47">
            <v>112.66800000000001</v>
          </cell>
          <cell r="HF47">
            <v>61.51</v>
          </cell>
          <cell r="HG47">
            <v>51.158999999999999</v>
          </cell>
          <cell r="HH47">
            <v>3233.6619999999998</v>
          </cell>
          <cell r="HI47">
            <v>1729.184</v>
          </cell>
          <cell r="HJ47">
            <v>1504.479</v>
          </cell>
          <cell r="HK47">
            <v>633.83900000000006</v>
          </cell>
          <cell r="HL47">
            <v>311.72800000000001</v>
          </cell>
          <cell r="HM47">
            <v>322.11099999999999</v>
          </cell>
          <cell r="HN47">
            <v>193.029</v>
          </cell>
          <cell r="HO47">
            <v>94.093999999999994</v>
          </cell>
          <cell r="HP47">
            <v>98.933999999999997</v>
          </cell>
          <cell r="HQ47">
            <v>169.81899999999999</v>
          </cell>
          <cell r="HR47">
            <v>86.551000000000002</v>
          </cell>
          <cell r="HS47">
            <v>83.268000000000001</v>
          </cell>
          <cell r="HT47">
            <v>270.99099999999999</v>
          </cell>
          <cell r="HU47">
            <v>131.08199999999999</v>
          </cell>
          <cell r="HV47">
            <v>139.90799999999999</v>
          </cell>
          <cell r="HW47">
            <v>2599.8229999999999</v>
          </cell>
          <cell r="HX47">
            <v>1417.4559999999999</v>
          </cell>
          <cell r="HY47">
            <v>1182.3679999999999</v>
          </cell>
          <cell r="HZ47">
            <v>1163.7809999999999</v>
          </cell>
          <cell r="IA47">
            <v>622.51800000000003</v>
          </cell>
          <cell r="IB47">
            <v>541.26300000000003</v>
          </cell>
          <cell r="IC47">
            <v>335.60500000000002</v>
          </cell>
          <cell r="ID47">
            <v>184.119</v>
          </cell>
          <cell r="IE47">
            <v>151.48500000000001</v>
          </cell>
          <cell r="IF47">
            <v>346.762</v>
          </cell>
          <cell r="IG47">
            <v>171.95400000000001</v>
          </cell>
          <cell r="IH47">
            <v>174.80799999999999</v>
          </cell>
          <cell r="II47">
            <v>481.41399999999999</v>
          </cell>
          <cell r="IJ47">
            <v>266.44400000000002</v>
          </cell>
          <cell r="IK47">
            <v>214.97</v>
          </cell>
          <cell r="IL47">
            <v>1436.0429999999999</v>
          </cell>
          <cell r="IM47">
            <v>794.93799999999999</v>
          </cell>
          <cell r="IN47">
            <v>641.10400000000004</v>
          </cell>
          <cell r="IO47">
            <v>564.14499999999998</v>
          </cell>
          <cell r="IP47">
            <v>297.25700000000001</v>
          </cell>
          <cell r="IQ47">
            <v>266.88799999999998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30.184999999999999</v>
          </cell>
          <cell r="C59">
            <v>63.290999999999997</v>
          </cell>
          <cell r="D59">
            <v>40.957000000000001</v>
          </cell>
          <cell r="E59">
            <v>22.335000000000001</v>
          </cell>
          <cell r="F59">
            <v>9.4949999999999992</v>
          </cell>
          <cell r="G59">
            <v>7.0919999999999996</v>
          </cell>
          <cell r="H59">
            <v>2.403</v>
          </cell>
          <cell r="I59">
            <v>116.619</v>
          </cell>
          <cell r="J59">
            <v>64.430000000000007</v>
          </cell>
          <cell r="K59">
            <v>52.188000000000002</v>
          </cell>
          <cell r="L59">
            <v>567.54999999999995</v>
          </cell>
          <cell r="M59">
            <v>349.45400000000001</v>
          </cell>
          <cell r="N59">
            <v>218.096</v>
          </cell>
          <cell r="O59">
            <v>25.751999999999999</v>
          </cell>
          <cell r="P59">
            <v>18.266999999999999</v>
          </cell>
          <cell r="Q59">
            <v>7.4850000000000003</v>
          </cell>
          <cell r="R59">
            <v>8.4499999999999993</v>
          </cell>
          <cell r="S59">
            <v>5.1420000000000003</v>
          </cell>
          <cell r="T59">
            <v>3.3079999999999998</v>
          </cell>
          <cell r="U59">
            <v>8.0459999999999994</v>
          </cell>
          <cell r="V59">
            <v>5.8220000000000001</v>
          </cell>
          <cell r="W59">
            <v>2.2229999999999999</v>
          </cell>
          <cell r="X59">
            <v>9.2560000000000002</v>
          </cell>
          <cell r="Y59">
            <v>7.3029999999999999</v>
          </cell>
          <cell r="Z59">
            <v>1.954</v>
          </cell>
          <cell r="AA59">
            <v>541.798</v>
          </cell>
          <cell r="AB59">
            <v>331.18799999999999</v>
          </cell>
          <cell r="AC59">
            <v>210.61</v>
          </cell>
          <cell r="AD59">
            <v>73.114999999999995</v>
          </cell>
          <cell r="AE59">
            <v>42.043999999999997</v>
          </cell>
          <cell r="AF59">
            <v>31.071999999999999</v>
          </cell>
          <cell r="AG59">
            <v>17.547000000000001</v>
          </cell>
          <cell r="AH59">
            <v>9.7040000000000006</v>
          </cell>
          <cell r="AI59">
            <v>7.843</v>
          </cell>
          <cell r="AJ59">
            <v>20.302</v>
          </cell>
          <cell r="AK59">
            <v>12.801</v>
          </cell>
          <cell r="AL59">
            <v>7.5010000000000003</v>
          </cell>
          <cell r="AM59">
            <v>35.267000000000003</v>
          </cell>
          <cell r="AN59">
            <v>19.539000000000001</v>
          </cell>
          <cell r="AO59">
            <v>15.727</v>
          </cell>
          <cell r="AP59">
            <v>468.68299999999999</v>
          </cell>
          <cell r="AQ59">
            <v>289.14400000000001</v>
          </cell>
          <cell r="AR59">
            <v>179.53899999999999</v>
          </cell>
          <cell r="AS59">
            <v>70.590999999999994</v>
          </cell>
          <cell r="AT59">
            <v>41.664999999999999</v>
          </cell>
          <cell r="AU59">
            <v>28.925000000000001</v>
          </cell>
          <cell r="AV59">
            <v>398.09199999999998</v>
          </cell>
          <cell r="AW59">
            <v>247.47800000000001</v>
          </cell>
          <cell r="AX59">
            <v>150.614</v>
          </cell>
          <cell r="AY59">
            <v>130.76900000000001</v>
          </cell>
          <cell r="AZ59">
            <v>74.36</v>
          </cell>
          <cell r="BA59">
            <v>56.408999999999999</v>
          </cell>
          <cell r="BB59">
            <v>267.32299999999998</v>
          </cell>
          <cell r="BC59">
            <v>173.119</v>
          </cell>
          <cell r="BD59">
            <v>94.203999999999994</v>
          </cell>
          <cell r="BE59">
            <v>6.84</v>
          </cell>
          <cell r="BF59">
            <v>5.069</v>
          </cell>
          <cell r="BG59">
            <v>1.772</v>
          </cell>
          <cell r="BH59">
            <v>560.70899999999995</v>
          </cell>
          <cell r="BI59">
            <v>344.38499999999999</v>
          </cell>
          <cell r="BJ59">
            <v>216.32400000000001</v>
          </cell>
          <cell r="BK59">
            <v>3804.5520000000001</v>
          </cell>
          <cell r="BL59">
            <v>1801.684</v>
          </cell>
          <cell r="BM59">
            <v>2002.8679999999999</v>
          </cell>
          <cell r="BN59">
            <v>160.72999999999999</v>
          </cell>
          <cell r="BO59">
            <v>90.858000000000004</v>
          </cell>
          <cell r="BP59">
            <v>69.872</v>
          </cell>
          <cell r="BQ59">
            <v>54.603000000000002</v>
          </cell>
          <cell r="BR59">
            <v>34.570999999999998</v>
          </cell>
          <cell r="BS59">
            <v>20.030999999999999</v>
          </cell>
          <cell r="BT59">
            <v>33.241</v>
          </cell>
          <cell r="BU59">
            <v>21.954999999999998</v>
          </cell>
          <cell r="BV59">
            <v>11.285</v>
          </cell>
          <cell r="BW59">
            <v>21.361999999999998</v>
          </cell>
          <cell r="BX59">
            <v>12.616</v>
          </cell>
          <cell r="BY59">
            <v>8.7460000000000004</v>
          </cell>
          <cell r="BZ59">
            <v>8.0030000000000001</v>
          </cell>
          <cell r="CA59">
            <v>5.1559999999999997</v>
          </cell>
          <cell r="CB59">
            <v>2.847</v>
          </cell>
          <cell r="CC59">
            <v>7.2549999999999999</v>
          </cell>
          <cell r="CD59">
            <v>4.2569999999999997</v>
          </cell>
          <cell r="CE59">
            <v>2.9980000000000002</v>
          </cell>
          <cell r="CF59">
            <v>98.872</v>
          </cell>
          <cell r="CG59">
            <v>52.029000000000003</v>
          </cell>
          <cell r="CH59">
            <v>46.841999999999999</v>
          </cell>
          <cell r="CI59">
            <v>67.373999999999995</v>
          </cell>
          <cell r="CJ59">
            <v>35.427999999999997</v>
          </cell>
          <cell r="CK59">
            <v>31.946000000000002</v>
          </cell>
          <cell r="CL59">
            <v>3.5310000000000001</v>
          </cell>
          <cell r="CM59">
            <v>2.9780000000000002</v>
          </cell>
          <cell r="CN59">
            <v>0.55300000000000005</v>
          </cell>
          <cell r="CO59">
            <v>0</v>
          </cell>
          <cell r="CP59">
            <v>0</v>
          </cell>
          <cell r="CQ59">
            <v>0</v>
          </cell>
          <cell r="CR59">
            <v>63.843000000000004</v>
          </cell>
          <cell r="CS59">
            <v>32.450000000000003</v>
          </cell>
          <cell r="CT59">
            <v>31.393000000000001</v>
          </cell>
          <cell r="CU59">
            <v>45.593000000000004</v>
          </cell>
          <cell r="CV59">
            <v>25.927</v>
          </cell>
          <cell r="CW59">
            <v>19.667000000000002</v>
          </cell>
          <cell r="CX59">
            <v>10.526999999999999</v>
          </cell>
          <cell r="CY59">
            <v>6.1820000000000004</v>
          </cell>
          <cell r="CZ59">
            <v>4.3449999999999998</v>
          </cell>
          <cell r="DA59">
            <v>3.3090000000000002</v>
          </cell>
          <cell r="DB59">
            <v>2.09</v>
          </cell>
          <cell r="DC59">
            <v>1.2190000000000001</v>
          </cell>
          <cell r="DD59">
            <v>0.65400000000000003</v>
          </cell>
          <cell r="DE59">
            <v>0.185</v>
          </cell>
          <cell r="DF59">
            <v>0.46899999999999997</v>
          </cell>
          <cell r="DG59">
            <v>42.283999999999999</v>
          </cell>
          <cell r="DH59">
            <v>23.835999999999999</v>
          </cell>
          <cell r="DI59">
            <v>18.448</v>
          </cell>
          <cell r="DJ59">
            <v>4090.89</v>
          </cell>
          <cell r="DK59">
            <v>2166.2150000000001</v>
          </cell>
          <cell r="DL59">
            <v>1924.675</v>
          </cell>
          <cell r="DM59">
            <v>755.20699999999999</v>
          </cell>
          <cell r="DN59">
            <v>379.14</v>
          </cell>
          <cell r="DO59">
            <v>376.06700000000001</v>
          </cell>
          <cell r="DP59">
            <v>207.01900000000001</v>
          </cell>
          <cell r="DQ59">
            <v>91.06</v>
          </cell>
          <cell r="DR59">
            <v>115.959</v>
          </cell>
          <cell r="DS59">
            <v>223.51599999999999</v>
          </cell>
          <cell r="DT59">
            <v>124.005</v>
          </cell>
          <cell r="DU59">
            <v>99.510999999999996</v>
          </cell>
          <cell r="DV59">
            <v>324.67200000000003</v>
          </cell>
          <cell r="DW59">
            <v>164.07499999999999</v>
          </cell>
          <cell r="DX59">
            <v>160.59700000000001</v>
          </cell>
          <cell r="DY59">
            <v>3335.683</v>
          </cell>
          <cell r="DZ59">
            <v>1787.075</v>
          </cell>
          <cell r="EA59">
            <v>1548.607</v>
          </cell>
          <cell r="EB59">
            <v>1507.0930000000001</v>
          </cell>
          <cell r="EC59">
            <v>784.49699999999996</v>
          </cell>
          <cell r="ED59">
            <v>722.59699999999998</v>
          </cell>
          <cell r="EE59">
            <v>440.81900000000002</v>
          </cell>
          <cell r="EF59">
            <v>224.41</v>
          </cell>
          <cell r="EG59">
            <v>216.40899999999999</v>
          </cell>
          <cell r="EH59">
            <v>453.31799999999998</v>
          </cell>
          <cell r="EI59">
            <v>238.82</v>
          </cell>
          <cell r="EJ59">
            <v>214.49799999999999</v>
          </cell>
          <cell r="EK59">
            <v>612.95600000000002</v>
          </cell>
          <cell r="EL59">
            <v>321.267</v>
          </cell>
          <cell r="EM59">
            <v>291.68900000000002</v>
          </cell>
          <cell r="EN59">
            <v>1828.5889999999999</v>
          </cell>
          <cell r="EO59">
            <v>1002.578</v>
          </cell>
          <cell r="EP59">
            <v>826.01099999999997</v>
          </cell>
          <cell r="EQ59">
            <v>704.58299999999997</v>
          </cell>
          <cell r="ER59">
            <v>375.64100000000002</v>
          </cell>
          <cell r="ES59">
            <v>328.94200000000001</v>
          </cell>
          <cell r="ET59">
            <v>1124.0070000000001</v>
          </cell>
          <cell r="EU59">
            <v>626.93799999999999</v>
          </cell>
          <cell r="EV59">
            <v>497.06900000000002</v>
          </cell>
          <cell r="EW59">
            <v>695.00900000000001</v>
          </cell>
          <cell r="EX59">
            <v>371.24900000000002</v>
          </cell>
          <cell r="EY59">
            <v>323.76</v>
          </cell>
          <cell r="EZ59">
            <v>428.99700000000001</v>
          </cell>
          <cell r="FA59">
            <v>255.68799999999999</v>
          </cell>
          <cell r="FB59">
            <v>173.309</v>
          </cell>
          <cell r="FC59">
            <v>340.536</v>
          </cell>
          <cell r="FD59">
            <v>169.55500000000001</v>
          </cell>
          <cell r="FE59">
            <v>170.98099999999999</v>
          </cell>
          <cell r="FF59">
            <v>3750.3539999999998</v>
          </cell>
          <cell r="FG59">
            <v>1996.6610000000001</v>
          </cell>
          <cell r="FH59">
            <v>1753.694</v>
          </cell>
          <cell r="FI59">
            <v>6474.16</v>
          </cell>
          <cell r="FJ59">
            <v>3178.6120000000001</v>
          </cell>
          <cell r="FK59">
            <v>3295.5479999999998</v>
          </cell>
          <cell r="FL59">
            <v>987.75099999999998</v>
          </cell>
          <cell r="FM59">
            <v>482.27499999999998</v>
          </cell>
          <cell r="FN59">
            <v>505.47699999999998</v>
          </cell>
          <cell r="FO59">
            <v>717.04300000000001</v>
          </cell>
          <cell r="FP59">
            <v>350.82400000000001</v>
          </cell>
          <cell r="FQ59">
            <v>366.21899999999999</v>
          </cell>
          <cell r="FR59">
            <v>469.416</v>
          </cell>
          <cell r="FS59">
            <v>239.52199999999999</v>
          </cell>
          <cell r="FT59">
            <v>229.89400000000001</v>
          </cell>
          <cell r="FU59">
            <v>247.62700000000001</v>
          </cell>
          <cell r="FV59">
            <v>111.301</v>
          </cell>
          <cell r="FW59">
            <v>136.32599999999999</v>
          </cell>
          <cell r="FX59">
            <v>94.878</v>
          </cell>
          <cell r="FY59">
            <v>36.228999999999999</v>
          </cell>
          <cell r="FZ59">
            <v>58.649000000000001</v>
          </cell>
          <cell r="GA59">
            <v>81.100999999999999</v>
          </cell>
          <cell r="GB59">
            <v>48.878</v>
          </cell>
          <cell r="GC59">
            <v>32.222999999999999</v>
          </cell>
          <cell r="GD59">
            <v>189.608</v>
          </cell>
          <cell r="GE59">
            <v>82.572999999999993</v>
          </cell>
          <cell r="GF59">
            <v>107.035</v>
          </cell>
          <cell r="GG59">
            <v>438.80399999999997</v>
          </cell>
          <cell r="GH59">
            <v>197.96799999999999</v>
          </cell>
          <cell r="GI59">
            <v>240.83699999999999</v>
          </cell>
          <cell r="GJ59">
            <v>265.37700000000001</v>
          </cell>
          <cell r="GK59">
            <v>125.89100000000001</v>
          </cell>
          <cell r="GL59">
            <v>139.48599999999999</v>
          </cell>
          <cell r="GM59">
            <v>25.7</v>
          </cell>
          <cell r="GN59">
            <v>5.6909999999999998</v>
          </cell>
          <cell r="GO59">
            <v>20.009</v>
          </cell>
          <cell r="GP59">
            <v>173.428</v>
          </cell>
          <cell r="GQ59">
            <v>72.076999999999998</v>
          </cell>
          <cell r="GR59">
            <v>101.351</v>
          </cell>
          <cell r="GS59">
            <v>172.44</v>
          </cell>
          <cell r="GT59">
            <v>103.038</v>
          </cell>
          <cell r="GU59">
            <v>69.402000000000001</v>
          </cell>
          <cell r="GV59">
            <v>81.302000000000007</v>
          </cell>
          <cell r="GW59">
            <v>53.401000000000003</v>
          </cell>
          <cell r="GX59">
            <v>27.902000000000001</v>
          </cell>
          <cell r="GY59">
            <v>75.159000000000006</v>
          </cell>
          <cell r="GZ59">
            <v>43.664000000000001</v>
          </cell>
          <cell r="HA59">
            <v>31.495000000000001</v>
          </cell>
          <cell r="HB59">
            <v>15.212</v>
          </cell>
          <cell r="HC59">
            <v>6.4619999999999997</v>
          </cell>
          <cell r="HD59">
            <v>8.75</v>
          </cell>
          <cell r="HE59">
            <v>97.281000000000006</v>
          </cell>
          <cell r="HF59">
            <v>59.374000000000002</v>
          </cell>
          <cell r="HG59">
            <v>37.905999999999999</v>
          </cell>
          <cell r="HH59">
            <v>3367.4189999999999</v>
          </cell>
          <cell r="HI59">
            <v>1796.9390000000001</v>
          </cell>
          <cell r="HJ59">
            <v>1570.48</v>
          </cell>
          <cell r="HK59">
            <v>677.48500000000001</v>
          </cell>
          <cell r="HL59">
            <v>346.596</v>
          </cell>
          <cell r="HM59">
            <v>330.88900000000001</v>
          </cell>
          <cell r="HN59">
            <v>177.55500000000001</v>
          </cell>
          <cell r="HO59">
            <v>94.807000000000002</v>
          </cell>
          <cell r="HP59">
            <v>82.748000000000005</v>
          </cell>
          <cell r="HQ59">
            <v>180.072</v>
          </cell>
          <cell r="HR59">
            <v>87.805000000000007</v>
          </cell>
          <cell r="HS59">
            <v>92.266999999999996</v>
          </cell>
          <cell r="HT59">
            <v>319.858</v>
          </cell>
          <cell r="HU59">
            <v>163.98400000000001</v>
          </cell>
          <cell r="HV59">
            <v>155.874</v>
          </cell>
          <cell r="HW59">
            <v>2689.9349999999999</v>
          </cell>
          <cell r="HX59">
            <v>1450.3430000000001</v>
          </cell>
          <cell r="HY59">
            <v>1239.5909999999999</v>
          </cell>
          <cell r="HZ59">
            <v>1246.9590000000001</v>
          </cell>
          <cell r="IA59">
            <v>647.60699999999997</v>
          </cell>
          <cell r="IB59">
            <v>599.35199999999998</v>
          </cell>
          <cell r="IC59">
            <v>367.89299999999997</v>
          </cell>
          <cell r="ID59">
            <v>181.00899999999999</v>
          </cell>
          <cell r="IE59">
            <v>186.88499999999999</v>
          </cell>
          <cell r="IF59">
            <v>374.65699999999998</v>
          </cell>
          <cell r="IG59">
            <v>203.38900000000001</v>
          </cell>
          <cell r="IH59">
            <v>171.268</v>
          </cell>
          <cell r="II59">
            <v>504.40899999999999</v>
          </cell>
          <cell r="IJ59">
            <v>263.209</v>
          </cell>
          <cell r="IK59">
            <v>241.2</v>
          </cell>
          <cell r="IL59">
            <v>1442.9749999999999</v>
          </cell>
          <cell r="IM59">
            <v>802.73699999999997</v>
          </cell>
          <cell r="IN59">
            <v>640.23900000000003</v>
          </cell>
          <cell r="IO59">
            <v>589.02200000000005</v>
          </cell>
          <cell r="IP59">
            <v>326.911</v>
          </cell>
          <cell r="IQ59">
            <v>262.11099999999999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31.007000000000001</v>
          </cell>
          <cell r="C71">
            <v>73.197000000000003</v>
          </cell>
          <cell r="D71">
            <v>43.783000000000001</v>
          </cell>
          <cell r="E71">
            <v>29.414000000000001</v>
          </cell>
          <cell r="F71">
            <v>11.840999999999999</v>
          </cell>
          <cell r="G71">
            <v>5.7720000000000002</v>
          </cell>
          <cell r="H71">
            <v>6.069</v>
          </cell>
          <cell r="I71">
            <v>126.852</v>
          </cell>
          <cell r="J71">
            <v>69.316999999999993</v>
          </cell>
          <cell r="K71">
            <v>57.534999999999997</v>
          </cell>
          <cell r="L71">
            <v>594.62400000000002</v>
          </cell>
          <cell r="M71">
            <v>351.81200000000001</v>
          </cell>
          <cell r="N71">
            <v>242.81200000000001</v>
          </cell>
          <cell r="O71">
            <v>23.204999999999998</v>
          </cell>
          <cell r="P71">
            <v>12.942</v>
          </cell>
          <cell r="Q71">
            <v>10.263999999999999</v>
          </cell>
          <cell r="R71">
            <v>7.08</v>
          </cell>
          <cell r="S71">
            <v>4.5359999999999996</v>
          </cell>
          <cell r="T71">
            <v>2.5449999999999999</v>
          </cell>
          <cell r="U71">
            <v>6.827</v>
          </cell>
          <cell r="V71">
            <v>3.2829999999999999</v>
          </cell>
          <cell r="W71">
            <v>3.544</v>
          </cell>
          <cell r="X71">
            <v>9.298</v>
          </cell>
          <cell r="Y71">
            <v>5.1230000000000002</v>
          </cell>
          <cell r="Z71">
            <v>4.1749999999999998</v>
          </cell>
          <cell r="AA71">
            <v>571.41899999999998</v>
          </cell>
          <cell r="AB71">
            <v>338.87</v>
          </cell>
          <cell r="AC71">
            <v>232.54900000000001</v>
          </cell>
          <cell r="AD71">
            <v>83.677000000000007</v>
          </cell>
          <cell r="AE71">
            <v>55.075000000000003</v>
          </cell>
          <cell r="AF71">
            <v>28.602</v>
          </cell>
          <cell r="AG71">
            <v>16.065999999999999</v>
          </cell>
          <cell r="AH71">
            <v>10.196999999999999</v>
          </cell>
          <cell r="AI71">
            <v>5.8689999999999998</v>
          </cell>
          <cell r="AJ71">
            <v>18.667000000000002</v>
          </cell>
          <cell r="AK71">
            <v>12.108000000000001</v>
          </cell>
          <cell r="AL71">
            <v>6.5590000000000002</v>
          </cell>
          <cell r="AM71">
            <v>48.945</v>
          </cell>
          <cell r="AN71">
            <v>32.771000000000001</v>
          </cell>
          <cell r="AO71">
            <v>16.173999999999999</v>
          </cell>
          <cell r="AP71">
            <v>487.74099999999999</v>
          </cell>
          <cell r="AQ71">
            <v>283.79500000000002</v>
          </cell>
          <cell r="AR71">
            <v>203.946</v>
          </cell>
          <cell r="AS71">
            <v>90.394000000000005</v>
          </cell>
          <cell r="AT71">
            <v>56.06</v>
          </cell>
          <cell r="AU71">
            <v>34.334000000000003</v>
          </cell>
          <cell r="AV71">
            <v>397.34800000000001</v>
          </cell>
          <cell r="AW71">
            <v>227.73500000000001</v>
          </cell>
          <cell r="AX71">
            <v>169.613</v>
          </cell>
          <cell r="AY71">
            <v>124.91800000000001</v>
          </cell>
          <cell r="AZ71">
            <v>65.224999999999994</v>
          </cell>
          <cell r="BA71">
            <v>59.692999999999998</v>
          </cell>
          <cell r="BB71">
            <v>272.43</v>
          </cell>
          <cell r="BC71">
            <v>162.51</v>
          </cell>
          <cell r="BD71">
            <v>109.92</v>
          </cell>
          <cell r="BE71">
            <v>5.4340000000000002</v>
          </cell>
          <cell r="BF71">
            <v>2.8519999999999999</v>
          </cell>
          <cell r="BG71">
            <v>2.5819999999999999</v>
          </cell>
          <cell r="BH71">
            <v>589.19000000000005</v>
          </cell>
          <cell r="BI71">
            <v>348.96</v>
          </cell>
          <cell r="BJ71">
            <v>240.23099999999999</v>
          </cell>
          <cell r="BK71">
            <v>3983.8870000000002</v>
          </cell>
          <cell r="BL71">
            <v>1902.2470000000001</v>
          </cell>
          <cell r="BM71">
            <v>2081.64</v>
          </cell>
          <cell r="BN71">
            <v>164.363</v>
          </cell>
          <cell r="BO71">
            <v>93.503</v>
          </cell>
          <cell r="BP71">
            <v>70.86</v>
          </cell>
          <cell r="BQ71">
            <v>56.344999999999999</v>
          </cell>
          <cell r="BR71">
            <v>35.5</v>
          </cell>
          <cell r="BS71">
            <v>20.844999999999999</v>
          </cell>
          <cell r="BT71">
            <v>29.356000000000002</v>
          </cell>
          <cell r="BU71">
            <v>17.471</v>
          </cell>
          <cell r="BV71">
            <v>11.885999999999999</v>
          </cell>
          <cell r="BW71">
            <v>26.989000000000001</v>
          </cell>
          <cell r="BX71">
            <v>18.029</v>
          </cell>
          <cell r="BY71">
            <v>8.9589999999999996</v>
          </cell>
          <cell r="BZ71">
            <v>4.4089999999999998</v>
          </cell>
          <cell r="CA71">
            <v>1.381</v>
          </cell>
          <cell r="CB71">
            <v>3.028</v>
          </cell>
          <cell r="CC71">
            <v>5.8579999999999997</v>
          </cell>
          <cell r="CD71">
            <v>3.121</v>
          </cell>
          <cell r="CE71">
            <v>2.7370000000000001</v>
          </cell>
          <cell r="CF71">
            <v>102.16</v>
          </cell>
          <cell r="CG71">
            <v>54.881999999999998</v>
          </cell>
          <cell r="CH71">
            <v>47.279000000000003</v>
          </cell>
          <cell r="CI71">
            <v>61.517000000000003</v>
          </cell>
          <cell r="CJ71">
            <v>31.341999999999999</v>
          </cell>
          <cell r="CK71">
            <v>30.175000000000001</v>
          </cell>
          <cell r="CL71">
            <v>4.524</v>
          </cell>
          <cell r="CM71">
            <v>1.9430000000000001</v>
          </cell>
          <cell r="CN71">
            <v>2.5819999999999999</v>
          </cell>
          <cell r="CO71">
            <v>0.69699999999999995</v>
          </cell>
          <cell r="CP71">
            <v>0</v>
          </cell>
          <cell r="CQ71">
            <v>0.69699999999999995</v>
          </cell>
          <cell r="CR71">
            <v>56.993000000000002</v>
          </cell>
          <cell r="CS71">
            <v>29.4</v>
          </cell>
          <cell r="CT71">
            <v>27.593</v>
          </cell>
          <cell r="CU71">
            <v>51.935000000000002</v>
          </cell>
          <cell r="CV71">
            <v>29.512</v>
          </cell>
          <cell r="CW71">
            <v>22.422000000000001</v>
          </cell>
          <cell r="CX71">
            <v>8.7579999999999991</v>
          </cell>
          <cell r="CY71">
            <v>5.1029999999999998</v>
          </cell>
          <cell r="CZ71">
            <v>3.6549999999999998</v>
          </cell>
          <cell r="DA71">
            <v>0.90900000000000003</v>
          </cell>
          <cell r="DB71">
            <v>0.90900000000000003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51.026000000000003</v>
          </cell>
          <cell r="DH71">
            <v>28.603000000000002</v>
          </cell>
          <cell r="DI71">
            <v>22.422000000000001</v>
          </cell>
          <cell r="DJ71">
            <v>4128.1440000000002</v>
          </cell>
          <cell r="DK71">
            <v>2190.2950000000001</v>
          </cell>
          <cell r="DL71">
            <v>1937.85</v>
          </cell>
          <cell r="DM71">
            <v>737.47900000000004</v>
          </cell>
          <cell r="DN71">
            <v>363.17399999999998</v>
          </cell>
          <cell r="DO71">
            <v>374.30500000000001</v>
          </cell>
          <cell r="DP71">
            <v>175.947</v>
          </cell>
          <cell r="DQ71">
            <v>83.85</v>
          </cell>
          <cell r="DR71">
            <v>92.096999999999994</v>
          </cell>
          <cell r="DS71">
            <v>226.37200000000001</v>
          </cell>
          <cell r="DT71">
            <v>109.258</v>
          </cell>
          <cell r="DU71">
            <v>117.114</v>
          </cell>
          <cell r="DV71">
            <v>335.161</v>
          </cell>
          <cell r="DW71">
            <v>170.066</v>
          </cell>
          <cell r="DX71">
            <v>165.095</v>
          </cell>
          <cell r="DY71">
            <v>3390.665</v>
          </cell>
          <cell r="DZ71">
            <v>1827.1210000000001</v>
          </cell>
          <cell r="EA71">
            <v>1563.5440000000001</v>
          </cell>
          <cell r="EB71">
            <v>1580.367</v>
          </cell>
          <cell r="EC71">
            <v>822.73299999999995</v>
          </cell>
          <cell r="ED71">
            <v>757.63400000000001</v>
          </cell>
          <cell r="EE71">
            <v>434.36</v>
          </cell>
          <cell r="EF71">
            <v>214.93199999999999</v>
          </cell>
          <cell r="EG71">
            <v>219.428</v>
          </cell>
          <cell r="EH71">
            <v>512.18899999999996</v>
          </cell>
          <cell r="EI71">
            <v>271.98500000000001</v>
          </cell>
          <cell r="EJ71">
            <v>240.20400000000001</v>
          </cell>
          <cell r="EK71">
            <v>633.81799999999998</v>
          </cell>
          <cell r="EL71">
            <v>335.81599999999997</v>
          </cell>
          <cell r="EM71">
            <v>298.00200000000001</v>
          </cell>
          <cell r="EN71">
            <v>1810.298</v>
          </cell>
          <cell r="EO71">
            <v>1004.388</v>
          </cell>
          <cell r="EP71">
            <v>805.91</v>
          </cell>
          <cell r="EQ71">
            <v>683.06600000000003</v>
          </cell>
          <cell r="ER71">
            <v>368.91899999999998</v>
          </cell>
          <cell r="ES71">
            <v>314.14600000000002</v>
          </cell>
          <cell r="ET71">
            <v>1127.2329999999999</v>
          </cell>
          <cell r="EU71">
            <v>635.46900000000005</v>
          </cell>
          <cell r="EV71">
            <v>491.76400000000001</v>
          </cell>
          <cell r="EW71">
            <v>684.63199999999995</v>
          </cell>
          <cell r="EX71">
            <v>372.93599999999998</v>
          </cell>
          <cell r="EY71">
            <v>311.69600000000003</v>
          </cell>
          <cell r="EZ71">
            <v>442.601</v>
          </cell>
          <cell r="FA71">
            <v>262.53300000000002</v>
          </cell>
          <cell r="FB71">
            <v>180.06800000000001</v>
          </cell>
          <cell r="FC71">
            <v>323.40699999999998</v>
          </cell>
          <cell r="FD71">
            <v>167.001</v>
          </cell>
          <cell r="FE71">
            <v>156.40600000000001</v>
          </cell>
          <cell r="FF71">
            <v>3804.7370000000001</v>
          </cell>
          <cell r="FG71">
            <v>2023.2940000000001</v>
          </cell>
          <cell r="FH71">
            <v>1781.443</v>
          </cell>
          <cell r="FI71">
            <v>6559.48</v>
          </cell>
          <cell r="FJ71">
            <v>3236.97</v>
          </cell>
          <cell r="FK71">
            <v>3322.51</v>
          </cell>
          <cell r="FL71">
            <v>982.73299999999995</v>
          </cell>
          <cell r="FM71">
            <v>500.35</v>
          </cell>
          <cell r="FN71">
            <v>482.38299999999998</v>
          </cell>
          <cell r="FO71">
            <v>702.82100000000003</v>
          </cell>
          <cell r="FP71">
            <v>365.14299999999997</v>
          </cell>
          <cell r="FQ71">
            <v>337.678</v>
          </cell>
          <cell r="FR71">
            <v>471.46699999999998</v>
          </cell>
          <cell r="FS71">
            <v>259.31</v>
          </cell>
          <cell r="FT71">
            <v>212.15799999999999</v>
          </cell>
          <cell r="FU71">
            <v>231.35400000000001</v>
          </cell>
          <cell r="FV71">
            <v>105.834</v>
          </cell>
          <cell r="FW71">
            <v>125.52</v>
          </cell>
          <cell r="FX71">
            <v>96.706000000000003</v>
          </cell>
          <cell r="FY71">
            <v>38.164000000000001</v>
          </cell>
          <cell r="FZ71">
            <v>58.542000000000002</v>
          </cell>
          <cell r="GA71">
            <v>86.983999999999995</v>
          </cell>
          <cell r="GB71">
            <v>49.393999999999998</v>
          </cell>
          <cell r="GC71">
            <v>37.588999999999999</v>
          </cell>
          <cell r="GD71">
            <v>192.928</v>
          </cell>
          <cell r="GE71">
            <v>85.811999999999998</v>
          </cell>
          <cell r="GF71">
            <v>107.116</v>
          </cell>
          <cell r="GG71">
            <v>399.45299999999997</v>
          </cell>
          <cell r="GH71">
            <v>192.25700000000001</v>
          </cell>
          <cell r="GI71">
            <v>207.196</v>
          </cell>
          <cell r="GJ71">
            <v>244.31899999999999</v>
          </cell>
          <cell r="GK71">
            <v>126.664</v>
          </cell>
          <cell r="GL71">
            <v>117.654</v>
          </cell>
          <cell r="GM71">
            <v>26.9</v>
          </cell>
          <cell r="GN71">
            <v>9.3490000000000002</v>
          </cell>
          <cell r="GO71">
            <v>17.550999999999998</v>
          </cell>
          <cell r="GP71">
            <v>155.13499999999999</v>
          </cell>
          <cell r="GQ71">
            <v>65.593000000000004</v>
          </cell>
          <cell r="GR71">
            <v>89.542000000000002</v>
          </cell>
          <cell r="GS71">
            <v>203.86600000000001</v>
          </cell>
          <cell r="GT71">
            <v>109.95099999999999</v>
          </cell>
          <cell r="GU71">
            <v>93.915000000000006</v>
          </cell>
          <cell r="GV71">
            <v>82.700999999999993</v>
          </cell>
          <cell r="GW71">
            <v>52.110999999999997</v>
          </cell>
          <cell r="GX71">
            <v>30.588999999999999</v>
          </cell>
          <cell r="GY71">
            <v>79.088999999999999</v>
          </cell>
          <cell r="GZ71">
            <v>40.335999999999999</v>
          </cell>
          <cell r="HA71">
            <v>38.752000000000002</v>
          </cell>
          <cell r="HB71">
            <v>16.795999999999999</v>
          </cell>
          <cell r="HC71">
            <v>5.43</v>
          </cell>
          <cell r="HD71">
            <v>11.366</v>
          </cell>
          <cell r="HE71">
            <v>124.777</v>
          </cell>
          <cell r="HF71">
            <v>69.614000000000004</v>
          </cell>
          <cell r="HG71">
            <v>55.162999999999997</v>
          </cell>
          <cell r="HH71">
            <v>3427.8910000000001</v>
          </cell>
          <cell r="HI71">
            <v>1809.2809999999999</v>
          </cell>
          <cell r="HJ71">
            <v>1618.61</v>
          </cell>
          <cell r="HK71">
            <v>670.71699999999998</v>
          </cell>
          <cell r="HL71">
            <v>347.79199999999997</v>
          </cell>
          <cell r="HM71">
            <v>322.92399999999998</v>
          </cell>
          <cell r="HN71">
            <v>178.68799999999999</v>
          </cell>
          <cell r="HO71">
            <v>90.43</v>
          </cell>
          <cell r="HP71">
            <v>88.257999999999996</v>
          </cell>
          <cell r="HQ71">
            <v>189.71100000000001</v>
          </cell>
          <cell r="HR71">
            <v>101.387</v>
          </cell>
          <cell r="HS71">
            <v>88.323999999999998</v>
          </cell>
          <cell r="HT71">
            <v>302.31799999999998</v>
          </cell>
          <cell r="HU71">
            <v>155.976</v>
          </cell>
          <cell r="HV71">
            <v>146.34299999999999</v>
          </cell>
          <cell r="HW71">
            <v>2757.1750000000002</v>
          </cell>
          <cell r="HX71">
            <v>1461.489</v>
          </cell>
          <cell r="HY71">
            <v>1295.6859999999999</v>
          </cell>
          <cell r="HZ71">
            <v>1289.037</v>
          </cell>
          <cell r="IA71">
            <v>660.53200000000004</v>
          </cell>
          <cell r="IB71">
            <v>628.505</v>
          </cell>
          <cell r="IC71">
            <v>349.791</v>
          </cell>
          <cell r="ID71">
            <v>170.626</v>
          </cell>
          <cell r="IE71">
            <v>179.16499999999999</v>
          </cell>
          <cell r="IF71">
            <v>421.12400000000002</v>
          </cell>
          <cell r="IG71">
            <v>225.042</v>
          </cell>
          <cell r="IH71">
            <v>196.08199999999999</v>
          </cell>
          <cell r="II71">
            <v>518.12199999999996</v>
          </cell>
          <cell r="IJ71">
            <v>264.86399999999998</v>
          </cell>
          <cell r="IK71">
            <v>253.25700000000001</v>
          </cell>
          <cell r="IL71">
            <v>1468.1369999999999</v>
          </cell>
          <cell r="IM71">
            <v>800.95699999999999</v>
          </cell>
          <cell r="IN71">
            <v>667.18100000000004</v>
          </cell>
          <cell r="IO71">
            <v>580.06899999999996</v>
          </cell>
          <cell r="IP71">
            <v>311.09800000000001</v>
          </cell>
          <cell r="IQ71">
            <v>268.971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56.838999999999999</v>
          </cell>
          <cell r="C83">
            <v>82.744</v>
          </cell>
          <cell r="D83">
            <v>43.040999999999997</v>
          </cell>
          <cell r="E83">
            <v>39.703000000000003</v>
          </cell>
          <cell r="F83">
            <v>11.917999999999999</v>
          </cell>
          <cell r="G83">
            <v>5.35</v>
          </cell>
          <cell r="H83">
            <v>6.569</v>
          </cell>
          <cell r="I83">
            <v>131.74799999999999</v>
          </cell>
          <cell r="J83">
            <v>65.903000000000006</v>
          </cell>
          <cell r="K83">
            <v>65.843999999999994</v>
          </cell>
          <cell r="L83">
            <v>650.09100000000001</v>
          </cell>
          <cell r="M83">
            <v>395.30200000000002</v>
          </cell>
          <cell r="N83">
            <v>254.79</v>
          </cell>
          <cell r="O83">
            <v>21.582000000000001</v>
          </cell>
          <cell r="P83">
            <v>13.618</v>
          </cell>
          <cell r="Q83">
            <v>7.9640000000000004</v>
          </cell>
          <cell r="R83">
            <v>4.6379999999999999</v>
          </cell>
          <cell r="S83">
            <v>3.5329999999999999</v>
          </cell>
          <cell r="T83">
            <v>1.105</v>
          </cell>
          <cell r="U83">
            <v>7.6150000000000002</v>
          </cell>
          <cell r="V83">
            <v>5.2389999999999999</v>
          </cell>
          <cell r="W83">
            <v>2.3759999999999999</v>
          </cell>
          <cell r="X83">
            <v>9.3290000000000006</v>
          </cell>
          <cell r="Y83">
            <v>4.8460000000000001</v>
          </cell>
          <cell r="Z83">
            <v>4.4829999999999997</v>
          </cell>
          <cell r="AA83">
            <v>628.51</v>
          </cell>
          <cell r="AB83">
            <v>381.68400000000003</v>
          </cell>
          <cell r="AC83">
            <v>246.82599999999999</v>
          </cell>
          <cell r="AD83">
            <v>78.856999999999999</v>
          </cell>
          <cell r="AE83">
            <v>49.918999999999997</v>
          </cell>
          <cell r="AF83">
            <v>28.937999999999999</v>
          </cell>
          <cell r="AG83">
            <v>13.689</v>
          </cell>
          <cell r="AH83">
            <v>9.3219999999999992</v>
          </cell>
          <cell r="AI83">
            <v>4.3680000000000003</v>
          </cell>
          <cell r="AJ83">
            <v>29.622</v>
          </cell>
          <cell r="AK83">
            <v>19.64</v>
          </cell>
          <cell r="AL83">
            <v>9.9819999999999993</v>
          </cell>
          <cell r="AM83">
            <v>35.545999999999999</v>
          </cell>
          <cell r="AN83">
            <v>20.957000000000001</v>
          </cell>
          <cell r="AO83">
            <v>14.589</v>
          </cell>
          <cell r="AP83">
            <v>549.65200000000004</v>
          </cell>
          <cell r="AQ83">
            <v>331.76400000000001</v>
          </cell>
          <cell r="AR83">
            <v>217.88800000000001</v>
          </cell>
          <cell r="AS83">
            <v>93.85</v>
          </cell>
          <cell r="AT83">
            <v>57.244999999999997</v>
          </cell>
          <cell r="AU83">
            <v>36.604999999999997</v>
          </cell>
          <cell r="AV83">
            <v>455.80200000000002</v>
          </cell>
          <cell r="AW83">
            <v>274.51900000000001</v>
          </cell>
          <cell r="AX83">
            <v>181.28299999999999</v>
          </cell>
          <cell r="AY83">
            <v>140.95699999999999</v>
          </cell>
          <cell r="AZ83">
            <v>82.771000000000001</v>
          </cell>
          <cell r="BA83">
            <v>58.186</v>
          </cell>
          <cell r="BB83">
            <v>314.84500000000003</v>
          </cell>
          <cell r="BC83">
            <v>191.74799999999999</v>
          </cell>
          <cell r="BD83">
            <v>123.09699999999999</v>
          </cell>
          <cell r="BE83">
            <v>5.6020000000000003</v>
          </cell>
          <cell r="BF83">
            <v>3.7530000000000001</v>
          </cell>
          <cell r="BG83">
            <v>1.85</v>
          </cell>
          <cell r="BH83">
            <v>644.48900000000003</v>
          </cell>
          <cell r="BI83">
            <v>391.54899999999998</v>
          </cell>
          <cell r="BJ83">
            <v>252.94</v>
          </cell>
          <cell r="BK83">
            <v>4215.0940000000001</v>
          </cell>
          <cell r="BL83">
            <v>1992.127</v>
          </cell>
          <cell r="BM83">
            <v>2222.9659999999999</v>
          </cell>
          <cell r="BN83">
            <v>155.172</v>
          </cell>
          <cell r="BO83">
            <v>94.284000000000006</v>
          </cell>
          <cell r="BP83">
            <v>60.887999999999998</v>
          </cell>
          <cell r="BQ83">
            <v>65.108000000000004</v>
          </cell>
          <cell r="BR83">
            <v>41.738999999999997</v>
          </cell>
          <cell r="BS83">
            <v>23.367999999999999</v>
          </cell>
          <cell r="BT83">
            <v>30.952999999999999</v>
          </cell>
          <cell r="BU83">
            <v>19.045999999999999</v>
          </cell>
          <cell r="BV83">
            <v>11.907</v>
          </cell>
          <cell r="BW83">
            <v>34.155000000000001</v>
          </cell>
          <cell r="BX83">
            <v>22.693000000000001</v>
          </cell>
          <cell r="BY83">
            <v>11.461</v>
          </cell>
          <cell r="BZ83">
            <v>8.3870000000000005</v>
          </cell>
          <cell r="CA83">
            <v>4.9450000000000003</v>
          </cell>
          <cell r="CB83">
            <v>3.4409999999999998</v>
          </cell>
          <cell r="CC83">
            <v>7.3970000000000002</v>
          </cell>
          <cell r="CD83">
            <v>3.8279999999999998</v>
          </cell>
          <cell r="CE83">
            <v>3.569</v>
          </cell>
          <cell r="CF83">
            <v>82.668000000000006</v>
          </cell>
          <cell r="CG83">
            <v>48.716999999999999</v>
          </cell>
          <cell r="CH83">
            <v>33.951000000000001</v>
          </cell>
          <cell r="CI83">
            <v>59.429000000000002</v>
          </cell>
          <cell r="CJ83">
            <v>35.026000000000003</v>
          </cell>
          <cell r="CK83">
            <v>24.402999999999999</v>
          </cell>
          <cell r="CL83">
            <v>2.7349999999999999</v>
          </cell>
          <cell r="CM83">
            <v>2.09</v>
          </cell>
          <cell r="CN83">
            <v>0.64500000000000002</v>
          </cell>
          <cell r="CO83">
            <v>0</v>
          </cell>
          <cell r="CP83">
            <v>0</v>
          </cell>
          <cell r="CQ83">
            <v>0</v>
          </cell>
          <cell r="CR83">
            <v>56.694000000000003</v>
          </cell>
          <cell r="CS83">
            <v>32.936</v>
          </cell>
          <cell r="CT83">
            <v>23.757000000000001</v>
          </cell>
          <cell r="CU83">
            <v>36.238</v>
          </cell>
          <cell r="CV83">
            <v>21.271999999999998</v>
          </cell>
          <cell r="CW83">
            <v>14.965999999999999</v>
          </cell>
          <cell r="CX83">
            <v>11.263</v>
          </cell>
          <cell r="CY83">
            <v>6.7889999999999997</v>
          </cell>
          <cell r="CZ83">
            <v>4.4740000000000002</v>
          </cell>
          <cell r="DA83">
            <v>2.867</v>
          </cell>
          <cell r="DB83">
            <v>1.663</v>
          </cell>
          <cell r="DC83">
            <v>1.204</v>
          </cell>
          <cell r="DD83">
            <v>0</v>
          </cell>
          <cell r="DE83">
            <v>0</v>
          </cell>
          <cell r="DF83">
            <v>0</v>
          </cell>
          <cell r="DG83">
            <v>33.371000000000002</v>
          </cell>
          <cell r="DH83">
            <v>19.609000000000002</v>
          </cell>
          <cell r="DI83">
            <v>13.762</v>
          </cell>
          <cell r="DJ83">
            <v>4116.92</v>
          </cell>
          <cell r="DK83">
            <v>2164.788</v>
          </cell>
          <cell r="DL83">
            <v>1952.133</v>
          </cell>
          <cell r="DM83">
            <v>709.28200000000004</v>
          </cell>
          <cell r="DN83">
            <v>364.76400000000001</v>
          </cell>
          <cell r="DO83">
            <v>344.51799999999997</v>
          </cell>
          <cell r="DP83">
            <v>206.643</v>
          </cell>
          <cell r="DQ83">
            <v>99.963999999999999</v>
          </cell>
          <cell r="DR83">
            <v>106.679</v>
          </cell>
          <cell r="DS83">
            <v>239.184</v>
          </cell>
          <cell r="DT83">
            <v>119.456</v>
          </cell>
          <cell r="DU83">
            <v>119.729</v>
          </cell>
          <cell r="DV83">
            <v>263.45400000000001</v>
          </cell>
          <cell r="DW83">
            <v>145.34399999999999</v>
          </cell>
          <cell r="DX83">
            <v>118.111</v>
          </cell>
          <cell r="DY83">
            <v>3407.6390000000001</v>
          </cell>
          <cell r="DZ83">
            <v>1800.0239999999999</v>
          </cell>
          <cell r="EA83">
            <v>1607.615</v>
          </cell>
          <cell r="EB83">
            <v>1494.3520000000001</v>
          </cell>
          <cell r="EC83">
            <v>764.70299999999997</v>
          </cell>
          <cell r="ED83">
            <v>729.649</v>
          </cell>
          <cell r="EE83">
            <v>398.46</v>
          </cell>
          <cell r="EF83">
            <v>208.71700000000001</v>
          </cell>
          <cell r="EG83">
            <v>189.74199999999999</v>
          </cell>
          <cell r="EH83">
            <v>457.14699999999999</v>
          </cell>
          <cell r="EI83">
            <v>222.124</v>
          </cell>
          <cell r="EJ83">
            <v>235.023</v>
          </cell>
          <cell r="EK83">
            <v>638.745</v>
          </cell>
          <cell r="EL83">
            <v>333.86200000000002</v>
          </cell>
          <cell r="EM83">
            <v>304.88299999999998</v>
          </cell>
          <cell r="EN83">
            <v>1913.287</v>
          </cell>
          <cell r="EO83">
            <v>1035.3209999999999</v>
          </cell>
          <cell r="EP83">
            <v>877.96600000000001</v>
          </cell>
          <cell r="EQ83">
            <v>737.37599999999998</v>
          </cell>
          <cell r="ER83">
            <v>387.56799999999998</v>
          </cell>
          <cell r="ES83">
            <v>349.80799999999999</v>
          </cell>
          <cell r="ET83">
            <v>1175.9110000000001</v>
          </cell>
          <cell r="EU83">
            <v>647.75300000000004</v>
          </cell>
          <cell r="EV83">
            <v>528.15800000000002</v>
          </cell>
          <cell r="EW83">
            <v>698.20500000000004</v>
          </cell>
          <cell r="EX83">
            <v>359.46699999999998</v>
          </cell>
          <cell r="EY83">
            <v>338.738</v>
          </cell>
          <cell r="EZ83">
            <v>477.70600000000002</v>
          </cell>
          <cell r="FA83">
            <v>288.286</v>
          </cell>
          <cell r="FB83">
            <v>189.42</v>
          </cell>
          <cell r="FC83">
            <v>284.613</v>
          </cell>
          <cell r="FD83">
            <v>154.69</v>
          </cell>
          <cell r="FE83">
            <v>129.923</v>
          </cell>
          <cell r="FF83">
            <v>3832.308</v>
          </cell>
          <cell r="FG83">
            <v>2010.098</v>
          </cell>
          <cell r="FH83">
            <v>1822.2090000000001</v>
          </cell>
          <cell r="FI83">
            <v>6570.549</v>
          </cell>
          <cell r="FJ83">
            <v>3224.895</v>
          </cell>
          <cell r="FK83">
            <v>3345.654</v>
          </cell>
          <cell r="FL83">
            <v>939.14700000000005</v>
          </cell>
          <cell r="FM83">
            <v>455.80599999999998</v>
          </cell>
          <cell r="FN83">
            <v>483.34100000000001</v>
          </cell>
          <cell r="FO83">
            <v>690.55799999999999</v>
          </cell>
          <cell r="FP83">
            <v>347.5</v>
          </cell>
          <cell r="FQ83">
            <v>343.05900000000003</v>
          </cell>
          <cell r="FR83">
            <v>436.65899999999999</v>
          </cell>
          <cell r="FS83">
            <v>234.369</v>
          </cell>
          <cell r="FT83">
            <v>202.29</v>
          </cell>
          <cell r="FU83">
            <v>253.899</v>
          </cell>
          <cell r="FV83">
            <v>113.131</v>
          </cell>
          <cell r="FW83">
            <v>140.768</v>
          </cell>
          <cell r="FX83">
            <v>76.733000000000004</v>
          </cell>
          <cell r="FY83">
            <v>37.488999999999997</v>
          </cell>
          <cell r="FZ83">
            <v>39.244</v>
          </cell>
          <cell r="GA83">
            <v>81.043999999999997</v>
          </cell>
          <cell r="GB83">
            <v>46.536999999999999</v>
          </cell>
          <cell r="GC83">
            <v>34.506999999999998</v>
          </cell>
          <cell r="GD83">
            <v>167.54499999999999</v>
          </cell>
          <cell r="GE83">
            <v>61.768999999999998</v>
          </cell>
          <cell r="GF83">
            <v>105.776</v>
          </cell>
          <cell r="GG83">
            <v>325.32100000000003</v>
          </cell>
          <cell r="GH83">
            <v>150.25700000000001</v>
          </cell>
          <cell r="GI83">
            <v>175.06299999999999</v>
          </cell>
          <cell r="GJ83">
            <v>192.733</v>
          </cell>
          <cell r="GK83">
            <v>101.44199999999999</v>
          </cell>
          <cell r="GL83">
            <v>91.29</v>
          </cell>
          <cell r="GM83">
            <v>17.565000000000001</v>
          </cell>
          <cell r="GN83">
            <v>10.172000000000001</v>
          </cell>
          <cell r="GO83">
            <v>7.3929999999999998</v>
          </cell>
          <cell r="GP83">
            <v>132.58799999999999</v>
          </cell>
          <cell r="GQ83">
            <v>48.814999999999998</v>
          </cell>
          <cell r="GR83">
            <v>83.772999999999996</v>
          </cell>
          <cell r="GS83">
            <v>207.881</v>
          </cell>
          <cell r="GT83">
            <v>112.738</v>
          </cell>
          <cell r="GU83">
            <v>95.143000000000001</v>
          </cell>
          <cell r="GV83">
            <v>109.08</v>
          </cell>
          <cell r="GW83">
            <v>62.01</v>
          </cell>
          <cell r="GX83">
            <v>47.07</v>
          </cell>
          <cell r="GY83">
            <v>91.88</v>
          </cell>
          <cell r="GZ83">
            <v>53.247</v>
          </cell>
          <cell r="HA83">
            <v>38.633000000000003</v>
          </cell>
          <cell r="HB83">
            <v>20.893000000000001</v>
          </cell>
          <cell r="HC83">
            <v>10.9</v>
          </cell>
          <cell r="HD83">
            <v>9.9930000000000003</v>
          </cell>
          <cell r="HE83">
            <v>116.001</v>
          </cell>
          <cell r="HF83">
            <v>59.491</v>
          </cell>
          <cell r="HG83">
            <v>56.51</v>
          </cell>
          <cell r="HH83">
            <v>3410.0639999999999</v>
          </cell>
          <cell r="HI83">
            <v>1801.558</v>
          </cell>
          <cell r="HJ83">
            <v>1608.5060000000001</v>
          </cell>
          <cell r="HK83">
            <v>567.89400000000001</v>
          </cell>
          <cell r="HL83">
            <v>278.24099999999999</v>
          </cell>
          <cell r="HM83">
            <v>289.65300000000002</v>
          </cell>
          <cell r="HN83">
            <v>172.52699999999999</v>
          </cell>
          <cell r="HO83">
            <v>78.875</v>
          </cell>
          <cell r="HP83">
            <v>93.652000000000001</v>
          </cell>
          <cell r="HQ83">
            <v>187.89400000000001</v>
          </cell>
          <cell r="HR83">
            <v>82.117999999999995</v>
          </cell>
          <cell r="HS83">
            <v>105.777</v>
          </cell>
          <cell r="HT83">
            <v>207.47300000000001</v>
          </cell>
          <cell r="HU83">
            <v>117.248</v>
          </cell>
          <cell r="HV83">
            <v>90.224999999999994</v>
          </cell>
          <cell r="HW83">
            <v>2842.1709999999998</v>
          </cell>
          <cell r="HX83">
            <v>1523.318</v>
          </cell>
          <cell r="HY83">
            <v>1318.8530000000001</v>
          </cell>
          <cell r="HZ83">
            <v>1295.5730000000001</v>
          </cell>
          <cell r="IA83">
            <v>675.34199999999998</v>
          </cell>
          <cell r="IB83">
            <v>620.23099999999999</v>
          </cell>
          <cell r="IC83">
            <v>315.78199999999998</v>
          </cell>
          <cell r="ID83">
            <v>142.804</v>
          </cell>
          <cell r="IE83">
            <v>172.977</v>
          </cell>
          <cell r="IF83">
            <v>405.654</v>
          </cell>
          <cell r="IG83">
            <v>225.964</v>
          </cell>
          <cell r="IH83">
            <v>179.69</v>
          </cell>
          <cell r="II83">
            <v>574.13800000000003</v>
          </cell>
          <cell r="IJ83">
            <v>306.57400000000001</v>
          </cell>
          <cell r="IK83">
            <v>267.56400000000002</v>
          </cell>
          <cell r="IL83">
            <v>1546.597</v>
          </cell>
          <cell r="IM83">
            <v>847.976</v>
          </cell>
          <cell r="IN83">
            <v>698.62199999999996</v>
          </cell>
          <cell r="IO83">
            <v>651.59900000000005</v>
          </cell>
          <cell r="IP83">
            <v>357.00200000000001</v>
          </cell>
          <cell r="IQ83">
            <v>294.596</v>
          </cell>
        </row>
      </sheetData>
      <sheetData sheetId="7">
        <row r="1">
          <cell r="B1" t="str">
            <v>Victoria ;  &gt;&gt;&gt; 10 years or more in main job ;  Persons ;</v>
          </cell>
          <cell r="C1" t="str">
            <v>Victoria ;  &gt;&gt;&gt; 10 years or more in main job ;  &gt; Males ;</v>
          </cell>
          <cell r="D1" t="str">
            <v>Victoria ;  &gt;&gt;&gt; 10 years or more in main job ;  &gt; Females ;</v>
          </cell>
          <cell r="E1" t="str">
            <v>Victoria ;  &gt;&gt;&gt;&gt; 10-19 years in main job ;  Persons ;</v>
          </cell>
          <cell r="F1" t="str">
            <v>Victoria ;  &gt;&gt;&gt;&gt; 10-19 years in main job ;  &gt; Males ;</v>
          </cell>
          <cell r="G1" t="str">
            <v>Victoria ;  &gt;&gt;&gt;&gt; 10-19 years in main job ;  &gt; Females ;</v>
          </cell>
          <cell r="H1" t="str">
            <v>Victoria ;  &gt;&gt;&gt;&gt; 20 years or more in main job ;  Persons ;</v>
          </cell>
          <cell r="I1" t="str">
            <v>Victoria ;  &gt;&gt;&gt;&gt; 20 years or more in main job ;  &gt; Males ;</v>
          </cell>
          <cell r="J1" t="str">
            <v>Victoria ;  &gt;&gt;&gt;&gt; 20 years or more in main job ;  &gt; Females ;</v>
          </cell>
          <cell r="K1" t="str">
            <v>Victoria ;  &gt; Changed jobs in last 12 months ;  Persons ;</v>
          </cell>
          <cell r="L1" t="str">
            <v>Victoria ;  &gt; Changed jobs in last 12 months ;  &gt; Males ;</v>
          </cell>
          <cell r="M1" t="str">
            <v>Victoria ;  &gt; Changed jobs in last 12 months ;  &gt; Females ;</v>
          </cell>
          <cell r="N1" t="str">
            <v>Victoria ;  &gt; Did not change jobs in last 12 months ;  Persons ;</v>
          </cell>
          <cell r="O1" t="str">
            <v>Victoria ;  &gt; Did not change jobs in last 12 months ;  &gt; Males ;</v>
          </cell>
          <cell r="P1" t="str">
            <v>Victoria ;  &gt; Did not change jobs in last 12 months ;  &gt; Females ;</v>
          </cell>
          <cell r="Q1" t="str">
            <v>Victoria ;  Civilian Population aged 15 and over ;  Persons ;</v>
          </cell>
          <cell r="R1" t="str">
            <v>Victoria ;  Civilian Population aged 15 and over ;  &gt; Males ;</v>
          </cell>
          <cell r="S1" t="str">
            <v>Victoria ;  Civilian Population aged 15 and over ;  &gt; Females ;</v>
          </cell>
          <cell r="T1" t="str">
            <v>Victoria ;  Left, lost or worked multiple jobs last year ;  Persons ;</v>
          </cell>
          <cell r="U1" t="str">
            <v>Victoria ;  Left, lost or worked multiple jobs last year ;  &gt; Males ;</v>
          </cell>
          <cell r="V1" t="str">
            <v>Victoria ;  Left, lost or worked multiple jobs last year ;  &gt; Females ;</v>
          </cell>
          <cell r="W1" t="str">
            <v>Victoria ;  &gt; Employed and had more than one job last year ;  Persons ;</v>
          </cell>
          <cell r="X1" t="str">
            <v>Victoria ;  &gt; Employed and had more than one job last year ;  &gt; Males ;</v>
          </cell>
          <cell r="Y1" t="str">
            <v>Victoria ;  &gt; Employed and had more than one job last year ;  &gt; Females ;</v>
          </cell>
          <cell r="Z1" t="str">
            <v>Victoria ;  &gt;&gt; Single job holder and had more than one job last year ;  Persons ;</v>
          </cell>
          <cell r="AA1" t="str">
            <v>Victoria ;  &gt;&gt; Single job holder and had more than one job last year ;  &gt; Males ;</v>
          </cell>
          <cell r="AB1" t="str">
            <v>Victoria ;  &gt;&gt; Single job holder and had more than one job last year ;  &gt; Females ;</v>
          </cell>
          <cell r="AC1" t="str">
            <v>Victoria ;  &gt;&gt; Multiple job holder and had more than one job last year ;  Persons ;</v>
          </cell>
          <cell r="AD1" t="str">
            <v>Victoria ;  &gt;&gt; Multiple job holder and had more than one job last year ;  &gt; Males ;</v>
          </cell>
          <cell r="AE1" t="str">
            <v>Victoria ;  &gt;&gt; Multiple job holder and had more than one job last year ;  &gt; Females ;</v>
          </cell>
          <cell r="AF1" t="str">
            <v>Victoria ;  &gt;&gt; Underemployed and had more than one job last year ;  Persons ;</v>
          </cell>
          <cell r="AG1" t="str">
            <v>Victoria ;  &gt;&gt; Underemployed and had more than one job last year ;  &gt; Males ;</v>
          </cell>
          <cell r="AH1" t="str">
            <v>Victoria ;  &gt;&gt; Underemployed and had more than one job last year ;  &gt; Females ;</v>
          </cell>
          <cell r="AI1" t="str">
            <v>Victoria ;  &gt; Unemployed and had a job last year ;  Persons ;</v>
          </cell>
          <cell r="AJ1" t="str">
            <v>Victoria ;  &gt; Unemployed and had a job last year ;  &gt; Males ;</v>
          </cell>
          <cell r="AK1" t="str">
            <v>Victoria ;  &gt; Unemployed and had a job last year ;  &gt; Females ;</v>
          </cell>
          <cell r="AL1" t="str">
            <v>Victoria ;  &gt; Not in the labour force and had a job last year ;  Persons ;</v>
          </cell>
          <cell r="AM1" t="str">
            <v>Victoria ;  &gt; Not in the labour force and had a job last year ;  &gt; Males ;</v>
          </cell>
          <cell r="AN1" t="str">
            <v>Victoria ;  &gt; Not in the labour force and had a job last year ;  &gt; Females ;</v>
          </cell>
          <cell r="AO1" t="str">
            <v>Victoria ;  Left a job last year ;  Persons ;</v>
          </cell>
          <cell r="AP1" t="str">
            <v>Victoria ;  Left a job last year ;  &gt; Males ;</v>
          </cell>
          <cell r="AQ1" t="str">
            <v>Victoria ;  Left a job last year ;  &gt; Females ;</v>
          </cell>
          <cell r="AR1" t="str">
            <v>Victoria ;  &gt; Employed in a new job since left last job ;  Persons ;</v>
          </cell>
          <cell r="AS1" t="str">
            <v>Victoria ;  &gt; Employed in a new job since left last job ;  &gt; Males ;</v>
          </cell>
          <cell r="AT1" t="str">
            <v>Victoria ;  &gt; Employed in a new job since left last job ;  &gt; Females ;</v>
          </cell>
          <cell r="AU1" t="str">
            <v>Victoria ;  &gt;&gt; Underemployed in a new job since left last job ;  Persons ;</v>
          </cell>
          <cell r="AV1" t="str">
            <v>Victoria ;  &gt;&gt; Underemployed in a new job since left last job ;  &gt; Males ;</v>
          </cell>
          <cell r="AW1" t="str">
            <v>Victoria ;  &gt;&gt; Underemployed in a new job since left last job ;  &gt; Females ;</v>
          </cell>
          <cell r="AX1" t="str">
            <v>Victoria ;  &gt; Not employed since left last job ;  Persons ;</v>
          </cell>
          <cell r="AY1" t="str">
            <v>Victoria ;  &gt; Not employed since left last job ;  &gt; Males ;</v>
          </cell>
          <cell r="AZ1" t="str">
            <v>Victoria ;  &gt; Not employed since left last job ;  &gt; Females ;</v>
          </cell>
          <cell r="BA1" t="str">
            <v>Victoria ;  Lost a job last year ;  Persons ;</v>
          </cell>
          <cell r="BB1" t="str">
            <v>Victoria ;  Lost a job last year ;  &gt; Males ;</v>
          </cell>
          <cell r="BC1" t="str">
            <v>Victoria ;  Lost a job last year ;  &gt; Females ;</v>
          </cell>
          <cell r="BD1" t="str">
            <v>Victoria ;  &gt; Retrenched last year ;  Persons ;</v>
          </cell>
          <cell r="BE1" t="str">
            <v>Victoria ;  &gt; Retrenched last year ;  &gt; Males ;</v>
          </cell>
          <cell r="BF1" t="str">
            <v>Victoria ;  &gt; Retrenched last year ;  &gt; Females ;</v>
          </cell>
          <cell r="BG1" t="str">
            <v>Victoria ;  &gt; Employed in a new job since lost last job ;  Persons ;</v>
          </cell>
          <cell r="BH1" t="str">
            <v>Victoria ;  &gt; Employed in a new job since lost last job ;  &gt; Males ;</v>
          </cell>
          <cell r="BI1" t="str">
            <v>Victoria ;  &gt; Employed in a new job since lost last job ;  &gt; Females ;</v>
          </cell>
          <cell r="BJ1" t="str">
            <v>Victoria ;  &gt;&gt; Underemployed in a new job since lost last job ;  Persons ;</v>
          </cell>
          <cell r="BK1" t="str">
            <v>Victoria ;  &gt;&gt; Underemployed in a new job since lost last job ;  &gt; Males ;</v>
          </cell>
          <cell r="BL1" t="str">
            <v>Victoria ;  &gt;&gt; Underemployed in a new job since lost last job ;  &gt; Females ;</v>
          </cell>
          <cell r="BM1" t="str">
            <v>Victoria ;  &gt; Not employed since lost last job ;  Persons ;</v>
          </cell>
          <cell r="BN1" t="str">
            <v>Victoria ;  &gt; Not employed since lost last job ;  &gt; Males ;</v>
          </cell>
          <cell r="BO1" t="str">
            <v>Victoria ;  &gt; Not employed since lost last job ;  &gt; Females ;</v>
          </cell>
          <cell r="BP1" t="str">
            <v>Queensland ;  Employed total ;  Persons ;</v>
          </cell>
          <cell r="BQ1" t="str">
            <v>Queensland ;  Employed total ;  &gt; Males ;</v>
          </cell>
          <cell r="BR1" t="str">
            <v>Queensland ;  Employed total ;  &gt; Females ;</v>
          </cell>
          <cell r="BS1" t="str">
            <v>Queensland ;  &gt; Less than 1 year in main job ;  Persons ;</v>
          </cell>
          <cell r="BT1" t="str">
            <v>Queensland ;  &gt; Less than 1 year in main job ;  &gt; Males ;</v>
          </cell>
          <cell r="BU1" t="str">
            <v>Queensland ;  &gt; Less than 1 year in main job ;  &gt; Females ;</v>
          </cell>
          <cell r="BV1" t="str">
            <v>Queensland ;  &gt;&gt; Less than 3 months in main job ;  Persons ;</v>
          </cell>
          <cell r="BW1" t="str">
            <v>Queensland ;  &gt;&gt; Less than 3 months in main job ;  &gt; Males ;</v>
          </cell>
          <cell r="BX1" t="str">
            <v>Queensland ;  &gt;&gt; Less than 3 months in main job ;  &gt; Females ;</v>
          </cell>
          <cell r="BY1" t="str">
            <v>Queensland ;  &gt;&gt; 3-5 months in main job ;  Persons ;</v>
          </cell>
          <cell r="BZ1" t="str">
            <v>Queensland ;  &gt;&gt; 3-5 months in main job ;  &gt; Males ;</v>
          </cell>
          <cell r="CA1" t="str">
            <v>Queensland ;  &gt;&gt; 3-5 months in main job ;  &gt; Females ;</v>
          </cell>
          <cell r="CB1" t="str">
            <v>Queensland ;  &gt;&gt; 6-11 months in main job ;  Persons ;</v>
          </cell>
          <cell r="CC1" t="str">
            <v>Queensland ;  &gt;&gt; 6-11 months in main job ;  &gt; Males ;</v>
          </cell>
          <cell r="CD1" t="str">
            <v>Queensland ;  &gt;&gt; 6-11 months in main job ;  &gt; Females ;</v>
          </cell>
          <cell r="CE1" t="str">
            <v>Queensland ;  &gt; 1 year or more in main job ;  Persons ;</v>
          </cell>
          <cell r="CF1" t="str">
            <v>Queensland ;  &gt; 1 year or more in main job ;  &gt; Males ;</v>
          </cell>
          <cell r="CG1" t="str">
            <v>Queensland ;  &gt; 1 year or more in main job ;  &gt; Females ;</v>
          </cell>
          <cell r="CH1" t="str">
            <v>Queensland ;  &gt;&gt; 1-4 years in main job ;  Persons ;</v>
          </cell>
          <cell r="CI1" t="str">
            <v>Queensland ;  &gt;&gt; 1-4 years in main job ;  &gt; Males ;</v>
          </cell>
          <cell r="CJ1" t="str">
            <v>Queensland ;  &gt;&gt; 1-4 years in main job ;  &gt; Females ;</v>
          </cell>
          <cell r="CK1" t="str">
            <v>Queensland ;  &gt;&gt;&gt; 1 year in main job ;  Persons ;</v>
          </cell>
          <cell r="CL1" t="str">
            <v>Queensland ;  &gt;&gt;&gt; 1 year in main job ;  &gt; Males ;</v>
          </cell>
          <cell r="CM1" t="str">
            <v>Queensland ;  &gt;&gt;&gt; 1 year in main job ;  &gt; Females ;</v>
          </cell>
          <cell r="CN1" t="str">
            <v>Queensland ;  &gt;&gt;&gt; 2 years in main job ;  Persons ;</v>
          </cell>
          <cell r="CO1" t="str">
            <v>Queensland ;  &gt;&gt;&gt; 2 years in main job ;  &gt; Males ;</v>
          </cell>
          <cell r="CP1" t="str">
            <v>Queensland ;  &gt;&gt;&gt; 2 years in main job ;  &gt; Females ;</v>
          </cell>
          <cell r="CQ1" t="str">
            <v>Queensland ;  &gt;&gt;&gt; 3-4 years in main job ;  Persons ;</v>
          </cell>
          <cell r="CR1" t="str">
            <v>Queensland ;  &gt;&gt;&gt; 3-4 years in main job ;  &gt; Males ;</v>
          </cell>
          <cell r="CS1" t="str">
            <v>Queensland ;  &gt;&gt;&gt; 3-4 years in main job ;  &gt; Females ;</v>
          </cell>
          <cell r="CT1" t="str">
            <v>Queensland ;  &gt;&gt; 5 years or more in main job ;  Persons ;</v>
          </cell>
          <cell r="CU1" t="str">
            <v>Queensland ;  &gt;&gt; 5 years or more in main job ;  &gt; Males ;</v>
          </cell>
          <cell r="CV1" t="str">
            <v>Queensland ;  &gt;&gt; 5 years or more in main job ;  &gt; Females ;</v>
          </cell>
          <cell r="CW1" t="str">
            <v>Queensland ;  &gt;&gt;&gt; 5-9 years in main job ;  Persons ;</v>
          </cell>
          <cell r="CX1" t="str">
            <v>Queensland ;  &gt;&gt;&gt; 5-9 years in main job ;  &gt; Males ;</v>
          </cell>
          <cell r="CY1" t="str">
            <v>Queensland ;  &gt;&gt;&gt; 5-9 years in main job ;  &gt; Females ;</v>
          </cell>
          <cell r="CZ1" t="str">
            <v>Queensland ;  &gt;&gt;&gt; 10 years or more in main job ;  Persons ;</v>
          </cell>
          <cell r="DA1" t="str">
            <v>Queensland ;  &gt;&gt;&gt; 10 years or more in main job ;  &gt; Males ;</v>
          </cell>
          <cell r="DB1" t="str">
            <v>Queensland ;  &gt;&gt;&gt; 10 years or more in main job ;  &gt; Females ;</v>
          </cell>
          <cell r="DC1" t="str">
            <v>Queensland ;  &gt;&gt;&gt;&gt; 10-19 years in main job ;  Persons ;</v>
          </cell>
          <cell r="DD1" t="str">
            <v>Queensland ;  &gt;&gt;&gt;&gt; 10-19 years in main job ;  &gt; Males ;</v>
          </cell>
          <cell r="DE1" t="str">
            <v>Queensland ;  &gt;&gt;&gt;&gt; 10-19 years in main job ;  &gt; Females ;</v>
          </cell>
          <cell r="DF1" t="str">
            <v>Queensland ;  &gt;&gt;&gt;&gt; 20 years or more in main job ;  Persons ;</v>
          </cell>
          <cell r="DG1" t="str">
            <v>Queensland ;  &gt;&gt;&gt;&gt; 20 years or more in main job ;  &gt; Males ;</v>
          </cell>
          <cell r="DH1" t="str">
            <v>Queensland ;  &gt;&gt;&gt;&gt; 20 years or more in main job ;  &gt; Females ;</v>
          </cell>
          <cell r="DI1" t="str">
            <v>Queensland ;  &gt; Changed jobs in last 12 months ;  Persons ;</v>
          </cell>
          <cell r="DJ1" t="str">
            <v>Queensland ;  &gt; Changed jobs in last 12 months ;  &gt; Males ;</v>
          </cell>
          <cell r="DK1" t="str">
            <v>Queensland ;  &gt; Changed jobs in last 12 months ;  &gt; Females ;</v>
          </cell>
          <cell r="DL1" t="str">
            <v>Queensland ;  &gt; Did not change jobs in last 12 months ;  Persons ;</v>
          </cell>
          <cell r="DM1" t="str">
            <v>Queensland ;  &gt; Did not change jobs in last 12 months ;  &gt; Males ;</v>
          </cell>
          <cell r="DN1" t="str">
            <v>Queensland ;  &gt; Did not change jobs in last 12 months ;  &gt; Females ;</v>
          </cell>
          <cell r="DO1" t="str">
            <v>Queensland ;  Civilian Population aged 15 and over ;  Persons ;</v>
          </cell>
          <cell r="DP1" t="str">
            <v>Queensland ;  Civilian Population aged 15 and over ;  &gt; Males ;</v>
          </cell>
          <cell r="DQ1" t="str">
            <v>Queensland ;  Civilian Population aged 15 and over ;  &gt; Females ;</v>
          </cell>
          <cell r="DR1" t="str">
            <v>Queensland ;  Left, lost or worked multiple jobs last year ;  Persons ;</v>
          </cell>
          <cell r="DS1" t="str">
            <v>Queensland ;  Left, lost or worked multiple jobs last year ;  &gt; Males ;</v>
          </cell>
          <cell r="DT1" t="str">
            <v>Queensland ;  Left, lost or worked multiple jobs last year ;  &gt; Females ;</v>
          </cell>
          <cell r="DU1" t="str">
            <v>Queensland ;  &gt; Employed and had more than one job last year ;  Persons ;</v>
          </cell>
          <cell r="DV1" t="str">
            <v>Queensland ;  &gt; Employed and had more than one job last year ;  &gt; Males ;</v>
          </cell>
          <cell r="DW1" t="str">
            <v>Queensland ;  &gt; Employed and had more than one job last year ;  &gt; Females ;</v>
          </cell>
          <cell r="DX1" t="str">
            <v>Queensland ;  &gt;&gt; Single job holder and had more than one job last year ;  Persons ;</v>
          </cell>
          <cell r="DY1" t="str">
            <v>Queensland ;  &gt;&gt; Single job holder and had more than one job last year ;  &gt; Males ;</v>
          </cell>
          <cell r="DZ1" t="str">
            <v>Queensland ;  &gt;&gt; Single job holder and had more than one job last year ;  &gt; Females ;</v>
          </cell>
          <cell r="EA1" t="str">
            <v>Queensland ;  &gt;&gt; Multiple job holder and had more than one job last year ;  Persons ;</v>
          </cell>
          <cell r="EB1" t="str">
            <v>Queensland ;  &gt;&gt; Multiple job holder and had more than one job last year ;  &gt; Males ;</v>
          </cell>
          <cell r="EC1" t="str">
            <v>Queensland ;  &gt;&gt; Multiple job holder and had more than one job last year ;  &gt; Females ;</v>
          </cell>
          <cell r="ED1" t="str">
            <v>Queensland ;  &gt;&gt; Underemployed and had more than one job last year ;  Persons ;</v>
          </cell>
          <cell r="EE1" t="str">
            <v>Queensland ;  &gt;&gt; Underemployed and had more than one job last year ;  &gt; Males ;</v>
          </cell>
          <cell r="EF1" t="str">
            <v>Queensland ;  &gt;&gt; Underemployed and had more than one job last year ;  &gt; Females ;</v>
          </cell>
          <cell r="EG1" t="str">
            <v>Queensland ;  &gt; Unemployed and had a job last year ;  Persons ;</v>
          </cell>
          <cell r="EH1" t="str">
            <v>Queensland ;  &gt; Unemployed and had a job last year ;  &gt; Males ;</v>
          </cell>
          <cell r="EI1" t="str">
            <v>Queensland ;  &gt; Unemployed and had a job last year ;  &gt; Females ;</v>
          </cell>
          <cell r="EJ1" t="str">
            <v>Queensland ;  &gt; Not in the labour force and had a job last year ;  Persons ;</v>
          </cell>
          <cell r="EK1" t="str">
            <v>Queensland ;  &gt; Not in the labour force and had a job last year ;  &gt; Males ;</v>
          </cell>
          <cell r="EL1" t="str">
            <v>Queensland ;  &gt; Not in the labour force and had a job last year ;  &gt; Females ;</v>
          </cell>
          <cell r="EM1" t="str">
            <v>Queensland ;  Left a job last year ;  Persons ;</v>
          </cell>
          <cell r="EN1" t="str">
            <v>Queensland ;  Left a job last year ;  &gt; Males ;</v>
          </cell>
          <cell r="EO1" t="str">
            <v>Queensland ;  Left a job last year ;  &gt; Females ;</v>
          </cell>
          <cell r="EP1" t="str">
            <v>Queensland ;  &gt; Employed in a new job since left last job ;  Persons ;</v>
          </cell>
          <cell r="EQ1" t="str">
            <v>Queensland ;  &gt; Employed in a new job since left last job ;  &gt; Males ;</v>
          </cell>
          <cell r="ER1" t="str">
            <v>Queensland ;  &gt; Employed in a new job since left last job ;  &gt; Females ;</v>
          </cell>
          <cell r="ES1" t="str">
            <v>Queensland ;  &gt;&gt; Underemployed in a new job since left last job ;  Persons ;</v>
          </cell>
          <cell r="ET1" t="str">
            <v>Queensland ;  &gt;&gt; Underemployed in a new job since left last job ;  &gt; Males ;</v>
          </cell>
          <cell r="EU1" t="str">
            <v>Queensland ;  &gt;&gt; Underemployed in a new job since left last job ;  &gt; Females ;</v>
          </cell>
          <cell r="EV1" t="str">
            <v>Queensland ;  &gt; Not employed since left last job ;  Persons ;</v>
          </cell>
          <cell r="EW1" t="str">
            <v>Queensland ;  &gt; Not employed since left last job ;  &gt; Males ;</v>
          </cell>
          <cell r="EX1" t="str">
            <v>Queensland ;  &gt; Not employed since left last job ;  &gt; Females ;</v>
          </cell>
          <cell r="EY1" t="str">
            <v>Queensland ;  Lost a job last year ;  Persons ;</v>
          </cell>
          <cell r="EZ1" t="str">
            <v>Queensland ;  Lost a job last year ;  &gt; Males ;</v>
          </cell>
          <cell r="FA1" t="str">
            <v>Queensland ;  Lost a job last year ;  &gt; Females ;</v>
          </cell>
          <cell r="FB1" t="str">
            <v>Queensland ;  &gt; Retrenched last year ;  Persons ;</v>
          </cell>
          <cell r="FC1" t="str">
            <v>Queensland ;  &gt; Retrenched last year ;  &gt; Males ;</v>
          </cell>
          <cell r="FD1" t="str">
            <v>Queensland ;  &gt; Retrenched last year ;  &gt; Females ;</v>
          </cell>
          <cell r="FE1" t="str">
            <v>Queensland ;  &gt; Employed in a new job since lost last job ;  Persons ;</v>
          </cell>
          <cell r="FF1" t="str">
            <v>Queensland ;  &gt; Employed in a new job since lost last job ;  &gt; Males ;</v>
          </cell>
          <cell r="FG1" t="str">
            <v>Queensland ;  &gt; Employed in a new job since lost last job ;  &gt; Females ;</v>
          </cell>
          <cell r="FH1" t="str">
            <v>Queensland ;  &gt;&gt; Underemployed in a new job since lost last job ;  Persons ;</v>
          </cell>
          <cell r="FI1" t="str">
            <v>Queensland ;  &gt;&gt; Underemployed in a new job since lost last job ;  &gt; Males ;</v>
          </cell>
          <cell r="FJ1" t="str">
            <v>Queensland ;  &gt;&gt; Underemployed in a new job since lost last job ;  &gt; Females ;</v>
          </cell>
          <cell r="FK1" t="str">
            <v>Queensland ;  &gt; Not employed since lost last job ;  Persons ;</v>
          </cell>
          <cell r="FL1" t="str">
            <v>Queensland ;  &gt; Not employed since lost last job ;  &gt; Males ;</v>
          </cell>
          <cell r="FM1" t="str">
            <v>Queensland ;  &gt; Not employed since lost last job ;  &gt; Females ;</v>
          </cell>
          <cell r="FN1" t="str">
            <v>South Australia ;  Employed total ;  Persons ;</v>
          </cell>
          <cell r="FO1" t="str">
            <v>South Australia ;  Employed total ;  &gt; Males ;</v>
          </cell>
          <cell r="FP1" t="str">
            <v>South Australia ;  Employed total ;  &gt; Females ;</v>
          </cell>
          <cell r="FQ1" t="str">
            <v>South Australia ;  &gt; Less than 1 year in main job ;  Persons ;</v>
          </cell>
          <cell r="FR1" t="str">
            <v>South Australia ;  &gt; Less than 1 year in main job ;  &gt; Males ;</v>
          </cell>
          <cell r="FS1" t="str">
            <v>South Australia ;  &gt; Less than 1 year in main job ;  &gt; Females ;</v>
          </cell>
          <cell r="FT1" t="str">
            <v>South Australia ;  &gt;&gt; Less than 3 months in main job ;  Persons ;</v>
          </cell>
          <cell r="FU1" t="str">
            <v>South Australia ;  &gt;&gt; Less than 3 months in main job ;  &gt; Males ;</v>
          </cell>
          <cell r="FV1" t="str">
            <v>South Australia ;  &gt;&gt; Less than 3 months in main job ;  &gt; Females ;</v>
          </cell>
          <cell r="FW1" t="str">
            <v>South Australia ;  &gt;&gt; 3-5 months in main job ;  Persons ;</v>
          </cell>
          <cell r="FX1" t="str">
            <v>South Australia ;  &gt;&gt; 3-5 months in main job ;  &gt; Males ;</v>
          </cell>
          <cell r="FY1" t="str">
            <v>South Australia ;  &gt;&gt; 3-5 months in main job ;  &gt; Females ;</v>
          </cell>
          <cell r="FZ1" t="str">
            <v>South Australia ;  &gt;&gt; 6-11 months in main job ;  Persons ;</v>
          </cell>
          <cell r="GA1" t="str">
            <v>South Australia ;  &gt;&gt; 6-11 months in main job ;  &gt; Males ;</v>
          </cell>
          <cell r="GB1" t="str">
            <v>South Australia ;  &gt;&gt; 6-11 months in main job ;  &gt; Females ;</v>
          </cell>
          <cell r="GC1" t="str">
            <v>South Australia ;  &gt; 1 year or more in main job ;  Persons ;</v>
          </cell>
          <cell r="GD1" t="str">
            <v>South Australia ;  &gt; 1 year or more in main job ;  &gt; Males ;</v>
          </cell>
          <cell r="GE1" t="str">
            <v>South Australia ;  &gt; 1 year or more in main job ;  &gt; Females ;</v>
          </cell>
          <cell r="GF1" t="str">
            <v>South Australia ;  &gt;&gt; 1-4 years in main job ;  Persons ;</v>
          </cell>
          <cell r="GG1" t="str">
            <v>South Australia ;  &gt;&gt; 1-4 years in main job ;  &gt; Males ;</v>
          </cell>
          <cell r="GH1" t="str">
            <v>South Australia ;  &gt;&gt; 1-4 years in main job ;  &gt; Females ;</v>
          </cell>
          <cell r="GI1" t="str">
            <v>South Australia ;  &gt;&gt;&gt; 1 year in main job ;  Persons ;</v>
          </cell>
          <cell r="GJ1" t="str">
            <v>South Australia ;  &gt;&gt;&gt; 1 year in main job ;  &gt; Males ;</v>
          </cell>
          <cell r="GK1" t="str">
            <v>South Australia ;  &gt;&gt;&gt; 1 year in main job ;  &gt; Females ;</v>
          </cell>
          <cell r="GL1" t="str">
            <v>South Australia ;  &gt;&gt;&gt; 2 years in main job ;  Persons ;</v>
          </cell>
          <cell r="GM1" t="str">
            <v>South Australia ;  &gt;&gt;&gt; 2 years in main job ;  &gt; Males ;</v>
          </cell>
          <cell r="GN1" t="str">
            <v>South Australia ;  &gt;&gt;&gt; 2 years in main job ;  &gt; Females ;</v>
          </cell>
          <cell r="GO1" t="str">
            <v>South Australia ;  &gt;&gt;&gt; 3-4 years in main job ;  Persons ;</v>
          </cell>
          <cell r="GP1" t="str">
            <v>South Australia ;  &gt;&gt;&gt; 3-4 years in main job ;  &gt; Males ;</v>
          </cell>
          <cell r="GQ1" t="str">
            <v>South Australia ;  &gt;&gt;&gt; 3-4 years in main job ;  &gt; Females ;</v>
          </cell>
          <cell r="GR1" t="str">
            <v>South Australia ;  &gt;&gt; 5 years or more in main job ;  Persons ;</v>
          </cell>
          <cell r="GS1" t="str">
            <v>South Australia ;  &gt;&gt; 5 years or more in main job ;  &gt; Males ;</v>
          </cell>
          <cell r="GT1" t="str">
            <v>South Australia ;  &gt;&gt; 5 years or more in main job ;  &gt; Females ;</v>
          </cell>
          <cell r="GU1" t="str">
            <v>South Australia ;  &gt;&gt;&gt; 5-9 years in main job ;  Persons ;</v>
          </cell>
          <cell r="GV1" t="str">
            <v>South Australia ;  &gt;&gt;&gt; 5-9 years in main job ;  &gt; Males ;</v>
          </cell>
          <cell r="GW1" t="str">
            <v>South Australia ;  &gt;&gt;&gt; 5-9 years in main job ;  &gt; Females ;</v>
          </cell>
          <cell r="GX1" t="str">
            <v>South Australia ;  &gt;&gt;&gt; 10 years or more in main job ;  Persons ;</v>
          </cell>
          <cell r="GY1" t="str">
            <v>South Australia ;  &gt;&gt;&gt; 10 years or more in main job ;  &gt; Males ;</v>
          </cell>
          <cell r="GZ1" t="str">
            <v>South Australia ;  &gt;&gt;&gt; 10 years or more in main job ;  &gt; Females ;</v>
          </cell>
          <cell r="HA1" t="str">
            <v>South Australia ;  &gt;&gt;&gt;&gt; 10-19 years in main job ;  Persons ;</v>
          </cell>
          <cell r="HB1" t="str">
            <v>South Australia ;  &gt;&gt;&gt;&gt; 10-19 years in main job ;  &gt; Males ;</v>
          </cell>
          <cell r="HC1" t="str">
            <v>South Australia ;  &gt;&gt;&gt;&gt; 10-19 years in main job ;  &gt; Females ;</v>
          </cell>
          <cell r="HD1" t="str">
            <v>South Australia ;  &gt;&gt;&gt;&gt; 20 years or more in main job ;  Persons ;</v>
          </cell>
          <cell r="HE1" t="str">
            <v>South Australia ;  &gt;&gt;&gt;&gt; 20 years or more in main job ;  &gt; Males ;</v>
          </cell>
          <cell r="HF1" t="str">
            <v>South Australia ;  &gt;&gt;&gt;&gt; 20 years or more in main job ;  &gt; Females ;</v>
          </cell>
          <cell r="HG1" t="str">
            <v>South Australia ;  &gt; Changed jobs in last 12 months ;  Persons ;</v>
          </cell>
          <cell r="HH1" t="str">
            <v>South Australia ;  &gt; Changed jobs in last 12 months ;  &gt; Males ;</v>
          </cell>
          <cell r="HI1" t="str">
            <v>South Australia ;  &gt; Changed jobs in last 12 months ;  &gt; Females ;</v>
          </cell>
          <cell r="HJ1" t="str">
            <v>South Australia ;  &gt; Did not change jobs in last 12 months ;  Persons ;</v>
          </cell>
          <cell r="HK1" t="str">
            <v>South Australia ;  &gt; Did not change jobs in last 12 months ;  &gt; Males ;</v>
          </cell>
          <cell r="HL1" t="str">
            <v>South Australia ;  &gt; Did not change jobs in last 12 months ;  &gt; Females ;</v>
          </cell>
          <cell r="HM1" t="str">
            <v>South Australia ;  Civilian Population aged 15 and over ;  Persons ;</v>
          </cell>
          <cell r="HN1" t="str">
            <v>South Australia ;  Civilian Population aged 15 and over ;  &gt; Males ;</v>
          </cell>
          <cell r="HO1" t="str">
            <v>South Australia ;  Civilian Population aged 15 and over ;  &gt; Females ;</v>
          </cell>
          <cell r="HP1" t="str">
            <v>South Australia ;  Left, lost or worked multiple jobs last year ;  Persons ;</v>
          </cell>
          <cell r="HQ1" t="str">
            <v>South Australia ;  Left, lost or worked multiple jobs last year ;  &gt; Males ;</v>
          </cell>
          <cell r="HR1" t="str">
            <v>South Australia ;  Left, lost or worked multiple jobs last year ;  &gt; Females ;</v>
          </cell>
          <cell r="HS1" t="str">
            <v>South Australia ;  &gt; Employed and had more than one job last year ;  Persons ;</v>
          </cell>
          <cell r="HT1" t="str">
            <v>South Australia ;  &gt; Employed and had more than one job last year ;  &gt; Males ;</v>
          </cell>
          <cell r="HU1" t="str">
            <v>South Australia ;  &gt; Employed and had more than one job last year ;  &gt; Females ;</v>
          </cell>
          <cell r="HV1" t="str">
            <v>South Australia ;  &gt;&gt; Single job holder and had more than one job last year ;  Persons ;</v>
          </cell>
          <cell r="HW1" t="str">
            <v>South Australia ;  &gt;&gt; Single job holder and had more than one job last year ;  &gt; Males ;</v>
          </cell>
          <cell r="HX1" t="str">
            <v>South Australia ;  &gt;&gt; Single job holder and had more than one job last year ;  &gt; Females ;</v>
          </cell>
          <cell r="HY1" t="str">
            <v>South Australia ;  &gt;&gt; Multiple job holder and had more than one job last year ;  Persons ;</v>
          </cell>
          <cell r="HZ1" t="str">
            <v>South Australia ;  &gt;&gt; Multiple job holder and had more than one job last year ;  &gt; Males ;</v>
          </cell>
          <cell r="IA1" t="str">
            <v>South Australia ;  &gt;&gt; Multiple job holder and had more than one job last year ;  &gt; Females ;</v>
          </cell>
          <cell r="IB1" t="str">
            <v>South Australia ;  &gt;&gt; Underemployed and had more than one job last year ;  Persons ;</v>
          </cell>
          <cell r="IC1" t="str">
            <v>South Australia ;  &gt;&gt; Underemployed and had more than one job last year ;  &gt; Males ;</v>
          </cell>
          <cell r="ID1" t="str">
            <v>South Australia ;  &gt;&gt; Underemployed and had more than one job last year ;  &gt; Females ;</v>
          </cell>
          <cell r="IE1" t="str">
            <v>South Australia ;  &gt; Unemployed and had a job last year ;  Persons ;</v>
          </cell>
          <cell r="IF1" t="str">
            <v>South Australia ;  &gt; Unemployed and had a job last year ;  &gt; Males ;</v>
          </cell>
          <cell r="IG1" t="str">
            <v>South Australia ;  &gt; Unemployed and had a job last year ;  &gt; Females ;</v>
          </cell>
          <cell r="IH1" t="str">
            <v>South Australia ;  &gt; Not in the labour force and had a job last year ;  Persons ;</v>
          </cell>
          <cell r="II1" t="str">
            <v>South Australia ;  &gt; Not in the labour force and had a job last year ;  &gt; Males ;</v>
          </cell>
          <cell r="IJ1" t="str">
            <v>South Australia ;  &gt; Not in the labour force and had a job last year ;  &gt; Females ;</v>
          </cell>
          <cell r="IK1" t="str">
            <v>South Australia ;  Left a job last year ;  Persons ;</v>
          </cell>
          <cell r="IL1" t="str">
            <v>South Australia ;  Left a job last year ;  &gt; Males ;</v>
          </cell>
          <cell r="IM1" t="str">
            <v>South Australia ;  Left a job last year ;  &gt; Females ;</v>
          </cell>
          <cell r="IN1" t="str">
            <v>South Australia ;  &gt; Employed in a new job since left last job ;  Persons ;</v>
          </cell>
          <cell r="IO1" t="str">
            <v>South Australia ;  &gt; Employed in a new job since left last job ;  &gt; Males ;</v>
          </cell>
          <cell r="IP1" t="str">
            <v>South Australia ;  &gt; Employed in a new job since left last job ;  &gt; Females ;</v>
          </cell>
          <cell r="IQ1" t="str">
            <v>South Australia ;  &gt;&gt; Underemployed in a new job since left last job ;  Persons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A126251970W</v>
          </cell>
          <cell r="C10" t="str">
            <v>A126266658F</v>
          </cell>
          <cell r="D10" t="str">
            <v>A126259314V</v>
          </cell>
          <cell r="E10" t="str">
            <v>A126251930C</v>
          </cell>
          <cell r="F10" t="str">
            <v>A126266618L</v>
          </cell>
          <cell r="G10" t="str">
            <v>A126259274L</v>
          </cell>
          <cell r="H10" t="str">
            <v>A126251942L</v>
          </cell>
          <cell r="I10" t="str">
            <v>A126266630C</v>
          </cell>
          <cell r="J10" t="str">
            <v>A126259286W</v>
          </cell>
          <cell r="K10" t="str">
            <v>A126252002F</v>
          </cell>
          <cell r="L10" t="str">
            <v>A126266690F</v>
          </cell>
          <cell r="M10" t="str">
            <v>A126259346L</v>
          </cell>
          <cell r="N10" t="str">
            <v>A126251946W</v>
          </cell>
          <cell r="O10" t="str">
            <v>A126266634L</v>
          </cell>
          <cell r="P10" t="str">
            <v>A126259290L</v>
          </cell>
          <cell r="Q10" t="str">
            <v>A126251938W</v>
          </cell>
          <cell r="R10" t="str">
            <v>A126266626L</v>
          </cell>
          <cell r="S10" t="str">
            <v>A126259282L</v>
          </cell>
          <cell r="T10" t="str">
            <v>A126252030R</v>
          </cell>
          <cell r="U10" t="str">
            <v>A126266718W</v>
          </cell>
          <cell r="V10" t="str">
            <v>A126259374W</v>
          </cell>
          <cell r="W10" t="str">
            <v>A126252034X</v>
          </cell>
          <cell r="X10" t="str">
            <v>A126266722L</v>
          </cell>
          <cell r="Y10" t="str">
            <v>A126259378F</v>
          </cell>
          <cell r="Z10" t="str">
            <v>A126251954W</v>
          </cell>
          <cell r="AA10" t="str">
            <v>A126266642L</v>
          </cell>
          <cell r="AB10" t="str">
            <v>A126259298F</v>
          </cell>
          <cell r="AC10" t="str">
            <v>A126251934L</v>
          </cell>
          <cell r="AD10" t="str">
            <v>A126266622C</v>
          </cell>
          <cell r="AE10" t="str">
            <v>A126259278W</v>
          </cell>
          <cell r="AF10" t="str">
            <v>A126251974F</v>
          </cell>
          <cell r="AG10" t="str">
            <v>A126266662W</v>
          </cell>
          <cell r="AH10" t="str">
            <v>A126259318C</v>
          </cell>
          <cell r="AI10" t="str">
            <v>A126251950L</v>
          </cell>
          <cell r="AJ10" t="str">
            <v>A126266638W</v>
          </cell>
          <cell r="AK10" t="str">
            <v>A126259294W</v>
          </cell>
          <cell r="AL10" t="str">
            <v>A126251978R</v>
          </cell>
          <cell r="AM10" t="str">
            <v>A126266666F</v>
          </cell>
          <cell r="AN10" t="str">
            <v>A126259322V</v>
          </cell>
          <cell r="AO10" t="str">
            <v>A126251958F</v>
          </cell>
          <cell r="AP10" t="str">
            <v>A126266646W</v>
          </cell>
          <cell r="AQ10" t="str">
            <v>A126259302K</v>
          </cell>
          <cell r="AR10" t="str">
            <v>A126251982F</v>
          </cell>
          <cell r="AS10" t="str">
            <v>A126266670W</v>
          </cell>
          <cell r="AT10" t="str">
            <v>A126259326C</v>
          </cell>
          <cell r="AU10" t="str">
            <v>A126252010F</v>
          </cell>
          <cell r="AV10" t="str">
            <v>A126266698X</v>
          </cell>
          <cell r="AW10" t="str">
            <v>A126259354L</v>
          </cell>
          <cell r="AX10" t="str">
            <v>A126251986R</v>
          </cell>
          <cell r="AY10" t="str">
            <v>A126266674F</v>
          </cell>
          <cell r="AZ10" t="str">
            <v>A126259330V</v>
          </cell>
          <cell r="BA10" t="str">
            <v>A126251962W</v>
          </cell>
          <cell r="BB10" t="str">
            <v>A126266650L</v>
          </cell>
          <cell r="BC10" t="str">
            <v>A126259306V</v>
          </cell>
          <cell r="BD10" t="str">
            <v>A126252038J</v>
          </cell>
          <cell r="BE10" t="str">
            <v>A126266726W</v>
          </cell>
          <cell r="BF10" t="str">
            <v>A126259382W</v>
          </cell>
          <cell r="BG10" t="str">
            <v>A126252014R</v>
          </cell>
          <cell r="BH10" t="str">
            <v>A126266702C</v>
          </cell>
          <cell r="BI10" t="str">
            <v>A126259358W</v>
          </cell>
          <cell r="BJ10" t="str">
            <v>A126252018X</v>
          </cell>
          <cell r="BK10" t="str">
            <v>A126266706L</v>
          </cell>
          <cell r="BL10" t="str">
            <v>A126259362L</v>
          </cell>
          <cell r="BM10" t="str">
            <v>A126252062J</v>
          </cell>
          <cell r="BN10" t="str">
            <v>A126266750W</v>
          </cell>
          <cell r="BO10" t="str">
            <v>A126259406C</v>
          </cell>
          <cell r="BP10" t="str">
            <v>A126252686F</v>
          </cell>
          <cell r="BQ10" t="str">
            <v>A126267374W</v>
          </cell>
          <cell r="BR10" t="str">
            <v>A126260030R</v>
          </cell>
          <cell r="BS10" t="str">
            <v>A126252722C</v>
          </cell>
          <cell r="BT10" t="str">
            <v>A126267410V</v>
          </cell>
          <cell r="BU10" t="str">
            <v>A126260066T</v>
          </cell>
          <cell r="BV10" t="str">
            <v>A126252670L</v>
          </cell>
          <cell r="BW10" t="str">
            <v>A126267358W</v>
          </cell>
          <cell r="BX10" t="str">
            <v>A126260014R</v>
          </cell>
          <cell r="BY10" t="str">
            <v>A126252726L</v>
          </cell>
          <cell r="BZ10" t="str">
            <v>A126267414C</v>
          </cell>
          <cell r="CA10" t="str">
            <v>A126260070J</v>
          </cell>
          <cell r="CB10" t="str">
            <v>A126252730C</v>
          </cell>
          <cell r="CC10" t="str">
            <v>A126267418L</v>
          </cell>
          <cell r="CD10" t="str">
            <v>A126260074T</v>
          </cell>
          <cell r="CE10" t="str">
            <v>A126252674W</v>
          </cell>
          <cell r="CF10" t="str">
            <v>A126267362L</v>
          </cell>
          <cell r="CG10" t="str">
            <v>A126260018X</v>
          </cell>
          <cell r="CH10" t="str">
            <v>A126252678F</v>
          </cell>
          <cell r="CI10" t="str">
            <v>A126267366W</v>
          </cell>
          <cell r="CJ10" t="str">
            <v>A126260022R</v>
          </cell>
          <cell r="CK10" t="str">
            <v>A126252702V</v>
          </cell>
          <cell r="CL10" t="str">
            <v>A126267390W</v>
          </cell>
          <cell r="CM10" t="str">
            <v>A126260046J</v>
          </cell>
          <cell r="CN10" t="str">
            <v>A126252646L</v>
          </cell>
          <cell r="CO10" t="str">
            <v>A126267334C</v>
          </cell>
          <cell r="CP10" t="str">
            <v>A126259990A</v>
          </cell>
          <cell r="CQ10" t="str">
            <v>A126252734L</v>
          </cell>
          <cell r="CR10" t="str">
            <v>A126267422C</v>
          </cell>
          <cell r="CS10" t="str">
            <v>A126260078A</v>
          </cell>
          <cell r="CT10" t="str">
            <v>A126252706C</v>
          </cell>
          <cell r="CU10" t="str">
            <v>A126267394F</v>
          </cell>
          <cell r="CV10" t="str">
            <v>A126260050X</v>
          </cell>
          <cell r="CW10" t="str">
            <v>A126252738W</v>
          </cell>
          <cell r="CX10" t="str">
            <v>A126267426L</v>
          </cell>
          <cell r="CY10" t="str">
            <v>A126260082T</v>
          </cell>
          <cell r="CZ10" t="str">
            <v>A126252650C</v>
          </cell>
          <cell r="DA10" t="str">
            <v>A126267338L</v>
          </cell>
          <cell r="DB10" t="str">
            <v>A126259994K</v>
          </cell>
          <cell r="DC10" t="str">
            <v>A126252610K</v>
          </cell>
          <cell r="DD10" t="str">
            <v>A126267298F</v>
          </cell>
          <cell r="DE10" t="str">
            <v>A126259954T</v>
          </cell>
          <cell r="DF10" t="str">
            <v>A126252622V</v>
          </cell>
          <cell r="DG10" t="str">
            <v>A126267310K</v>
          </cell>
          <cell r="DH10" t="str">
            <v>A126259966A</v>
          </cell>
          <cell r="DI10" t="str">
            <v>A126252682W</v>
          </cell>
          <cell r="DJ10" t="str">
            <v>A126267370L</v>
          </cell>
          <cell r="DK10" t="str">
            <v>A126260026X</v>
          </cell>
          <cell r="DL10" t="str">
            <v>A126252626C</v>
          </cell>
          <cell r="DM10" t="str">
            <v>A126267314V</v>
          </cell>
          <cell r="DN10" t="str">
            <v>A126259970T</v>
          </cell>
          <cell r="DO10" t="str">
            <v>A126252618C</v>
          </cell>
          <cell r="DP10" t="str">
            <v>A126267306V</v>
          </cell>
          <cell r="DQ10" t="str">
            <v>A126259962T</v>
          </cell>
          <cell r="DR10" t="str">
            <v>A126252710V</v>
          </cell>
          <cell r="DS10" t="str">
            <v>A126267398R</v>
          </cell>
          <cell r="DT10" t="str">
            <v>A126260054J</v>
          </cell>
          <cell r="DU10" t="str">
            <v>A126252714C</v>
          </cell>
          <cell r="DV10" t="str">
            <v>A126267402V</v>
          </cell>
          <cell r="DW10" t="str">
            <v>A126260058T</v>
          </cell>
          <cell r="DX10" t="str">
            <v>A126252634C</v>
          </cell>
          <cell r="DY10" t="str">
            <v>A126267322V</v>
          </cell>
          <cell r="DZ10" t="str">
            <v>A126259978K</v>
          </cell>
          <cell r="EA10" t="str">
            <v>A126252614V</v>
          </cell>
          <cell r="EB10" t="str">
            <v>A126267302K</v>
          </cell>
          <cell r="EC10" t="str">
            <v>A126259958A</v>
          </cell>
          <cell r="ED10" t="str">
            <v>A126252654L</v>
          </cell>
          <cell r="EE10" t="str">
            <v>A126267342C</v>
          </cell>
          <cell r="EF10" t="str">
            <v>A126259998V</v>
          </cell>
          <cell r="EG10" t="str">
            <v>A126252630V</v>
          </cell>
          <cell r="EH10" t="str">
            <v>A126267318C</v>
          </cell>
          <cell r="EI10" t="str">
            <v>A126259974A</v>
          </cell>
          <cell r="EJ10" t="str">
            <v>A126252658W</v>
          </cell>
          <cell r="EK10" t="str">
            <v>A126267346L</v>
          </cell>
          <cell r="EL10" t="str">
            <v>A126260002F</v>
          </cell>
          <cell r="EM10" t="str">
            <v>A126252638L</v>
          </cell>
          <cell r="EN10" t="str">
            <v>A126267326C</v>
          </cell>
          <cell r="EO10" t="str">
            <v>A126259982A</v>
          </cell>
          <cell r="EP10" t="str">
            <v>A126252662L</v>
          </cell>
          <cell r="EQ10" t="str">
            <v>A126267350C</v>
          </cell>
          <cell r="ER10" t="str">
            <v>A126260006R</v>
          </cell>
          <cell r="ES10" t="str">
            <v>A126252690W</v>
          </cell>
          <cell r="ET10" t="str">
            <v>A126267378F</v>
          </cell>
          <cell r="EU10" t="str">
            <v>A126260034X</v>
          </cell>
          <cell r="EV10" t="str">
            <v>A126252666W</v>
          </cell>
          <cell r="EW10" t="str">
            <v>A126267354L</v>
          </cell>
          <cell r="EX10" t="str">
            <v>A126260010F</v>
          </cell>
          <cell r="EY10" t="str">
            <v>A126252642C</v>
          </cell>
          <cell r="EZ10" t="str">
            <v>A126267330V</v>
          </cell>
          <cell r="FA10" t="str">
            <v>A126259986K</v>
          </cell>
          <cell r="FB10" t="str">
            <v>A126252718L</v>
          </cell>
          <cell r="FC10" t="str">
            <v>A126267406C</v>
          </cell>
          <cell r="FD10" t="str">
            <v>A126260062J</v>
          </cell>
          <cell r="FE10" t="str">
            <v>A126252694F</v>
          </cell>
          <cell r="FF10" t="str">
            <v>A126267382W</v>
          </cell>
          <cell r="FG10" t="str">
            <v>A126260038J</v>
          </cell>
          <cell r="FH10" t="str">
            <v>A126252698R</v>
          </cell>
          <cell r="FI10" t="str">
            <v>A126267386F</v>
          </cell>
          <cell r="FJ10" t="str">
            <v>A126260042X</v>
          </cell>
          <cell r="FK10" t="str">
            <v>A126252742L</v>
          </cell>
          <cell r="FL10" t="str">
            <v>A126267430C</v>
          </cell>
          <cell r="FM10" t="str">
            <v>A126260086A</v>
          </cell>
          <cell r="FN10" t="str">
            <v>A126252822L</v>
          </cell>
          <cell r="FO10" t="str">
            <v>A126267510C</v>
          </cell>
          <cell r="FP10" t="str">
            <v>A126260166A</v>
          </cell>
          <cell r="FQ10" t="str">
            <v>A126252858R</v>
          </cell>
          <cell r="FR10" t="str">
            <v>A126267546F</v>
          </cell>
          <cell r="FS10" t="str">
            <v>A126260202X</v>
          </cell>
          <cell r="FT10" t="str">
            <v>A126252806L</v>
          </cell>
          <cell r="FU10" t="str">
            <v>A126267494R</v>
          </cell>
          <cell r="FV10" t="str">
            <v>A126260150J</v>
          </cell>
          <cell r="FW10" t="str">
            <v>A126252862F</v>
          </cell>
          <cell r="FX10" t="str">
            <v>A126267550W</v>
          </cell>
          <cell r="FY10" t="str">
            <v>A126260206J</v>
          </cell>
          <cell r="FZ10" t="str">
            <v>A126252866R</v>
          </cell>
          <cell r="GA10" t="str">
            <v>A126267554F</v>
          </cell>
          <cell r="GB10" t="str">
            <v>A126260210X</v>
          </cell>
          <cell r="GC10" t="str">
            <v>A126252810C</v>
          </cell>
          <cell r="GD10" t="str">
            <v>A126267498X</v>
          </cell>
          <cell r="GE10" t="str">
            <v>A126260154T</v>
          </cell>
          <cell r="GF10" t="str">
            <v>A126252814L</v>
          </cell>
          <cell r="GG10" t="str">
            <v>A126267502C</v>
          </cell>
          <cell r="GH10" t="str">
            <v>A126260158A</v>
          </cell>
          <cell r="GI10" t="str">
            <v>A126252838F</v>
          </cell>
          <cell r="GJ10" t="str">
            <v>A126267526W</v>
          </cell>
          <cell r="GK10" t="str">
            <v>A126260182A</v>
          </cell>
          <cell r="GL10" t="str">
            <v>A126252782F</v>
          </cell>
          <cell r="GM10" t="str">
            <v>A126267470W</v>
          </cell>
          <cell r="GN10" t="str">
            <v>A126260126J</v>
          </cell>
          <cell r="GO10" t="str">
            <v>A126252870F</v>
          </cell>
          <cell r="GP10" t="str">
            <v>A126267558R</v>
          </cell>
          <cell r="GQ10" t="str">
            <v>A126260214J</v>
          </cell>
          <cell r="GR10" t="str">
            <v>A126252842W</v>
          </cell>
          <cell r="GS10" t="str">
            <v>A126267530L</v>
          </cell>
          <cell r="GT10" t="str">
            <v>A126260186K</v>
          </cell>
          <cell r="GU10" t="str">
            <v>A126252874R</v>
          </cell>
          <cell r="GV10" t="str">
            <v>A126267562F</v>
          </cell>
          <cell r="GW10" t="str">
            <v>A126260218T</v>
          </cell>
          <cell r="GX10" t="str">
            <v>A126252786R</v>
          </cell>
          <cell r="GY10" t="str">
            <v>A126267474F</v>
          </cell>
          <cell r="GZ10" t="str">
            <v>A126260130X</v>
          </cell>
          <cell r="HA10" t="str">
            <v>A126252746W</v>
          </cell>
          <cell r="HB10" t="str">
            <v>A126267434L</v>
          </cell>
          <cell r="HC10" t="str">
            <v>A126260090T</v>
          </cell>
          <cell r="HD10" t="str">
            <v>A126252758F</v>
          </cell>
          <cell r="HE10" t="str">
            <v>A126267446W</v>
          </cell>
          <cell r="HF10" t="str">
            <v>A126260102R</v>
          </cell>
          <cell r="HG10" t="str">
            <v>A126252818W</v>
          </cell>
          <cell r="HH10" t="str">
            <v>A126267506L</v>
          </cell>
          <cell r="HI10" t="str">
            <v>A126260162T</v>
          </cell>
          <cell r="HJ10" t="str">
            <v>A126252762W</v>
          </cell>
          <cell r="HK10" t="str">
            <v>A126267450L</v>
          </cell>
          <cell r="HL10" t="str">
            <v>A126260106X</v>
          </cell>
          <cell r="HM10" t="str">
            <v>A126252754W</v>
          </cell>
          <cell r="HN10" t="str">
            <v>A126267442L</v>
          </cell>
          <cell r="HO10" t="str">
            <v>A126260098K</v>
          </cell>
          <cell r="HP10" t="str">
            <v>A126252846F</v>
          </cell>
          <cell r="HQ10" t="str">
            <v>A126267534W</v>
          </cell>
          <cell r="HR10" t="str">
            <v>A126260190A</v>
          </cell>
          <cell r="HS10" t="str">
            <v>A126252850W</v>
          </cell>
          <cell r="HT10" t="str">
            <v>A126267538F</v>
          </cell>
          <cell r="HU10" t="str">
            <v>A126260194K</v>
          </cell>
          <cell r="HV10" t="str">
            <v>A126252770W</v>
          </cell>
          <cell r="HW10" t="str">
            <v>A126267458F</v>
          </cell>
          <cell r="HX10" t="str">
            <v>A126260114X</v>
          </cell>
          <cell r="HY10" t="str">
            <v>A126252750L</v>
          </cell>
          <cell r="HZ10" t="str">
            <v>A126267438W</v>
          </cell>
          <cell r="IA10" t="str">
            <v>A126260094A</v>
          </cell>
          <cell r="IB10" t="str">
            <v>A126252790F</v>
          </cell>
          <cell r="IC10" t="str">
            <v>A126267478R</v>
          </cell>
          <cell r="ID10" t="str">
            <v>A126260134J</v>
          </cell>
          <cell r="IE10" t="str">
            <v>A126252766F</v>
          </cell>
          <cell r="IF10" t="str">
            <v>A126267454W</v>
          </cell>
          <cell r="IG10" t="str">
            <v>A126260110R</v>
          </cell>
          <cell r="IH10" t="str">
            <v>A126252794R</v>
          </cell>
          <cell r="II10" t="str">
            <v>A126267482F</v>
          </cell>
          <cell r="IJ10" t="str">
            <v>A126260138T</v>
          </cell>
          <cell r="IK10" t="str">
            <v>A126252774F</v>
          </cell>
          <cell r="IL10" t="str">
            <v>A126267462W</v>
          </cell>
          <cell r="IM10" t="str">
            <v>A126260118J</v>
          </cell>
          <cell r="IN10" t="str">
            <v>A126252798X</v>
          </cell>
          <cell r="IO10" t="str">
            <v>A126267486R</v>
          </cell>
          <cell r="IP10" t="str">
            <v>A126260142J</v>
          </cell>
          <cell r="IQ10" t="str">
            <v>A126252826W</v>
          </cell>
        </row>
        <row r="11">
          <cell r="B11">
            <v>786.60299999999995</v>
          </cell>
          <cell r="C11">
            <v>462.58100000000002</v>
          </cell>
          <cell r="D11">
            <v>324.02300000000002</v>
          </cell>
          <cell r="E11">
            <v>463.03300000000002</v>
          </cell>
          <cell r="F11">
            <v>254.976</v>
          </cell>
          <cell r="G11">
            <v>208.05699999999999</v>
          </cell>
          <cell r="H11">
            <v>323.57</v>
          </cell>
          <cell r="I11">
            <v>207.60400000000001</v>
          </cell>
          <cell r="J11">
            <v>115.96599999999999</v>
          </cell>
          <cell r="K11">
            <v>238.578</v>
          </cell>
          <cell r="L11">
            <v>135.13399999999999</v>
          </cell>
          <cell r="M11">
            <v>103.444</v>
          </cell>
          <cell r="N11">
            <v>2742.7629999999999</v>
          </cell>
          <cell r="O11">
            <v>1474.8309999999999</v>
          </cell>
          <cell r="P11">
            <v>1267.932</v>
          </cell>
          <cell r="Q11">
            <v>4783.8900000000003</v>
          </cell>
          <cell r="R11">
            <v>2362.6080000000002</v>
          </cell>
          <cell r="S11">
            <v>2421.2820000000002</v>
          </cell>
          <cell r="T11">
            <v>825.91700000000003</v>
          </cell>
          <cell r="U11">
            <v>412.34100000000001</v>
          </cell>
          <cell r="V11">
            <v>413.57600000000002</v>
          </cell>
          <cell r="W11">
            <v>581.11</v>
          </cell>
          <cell r="X11">
            <v>297.52699999999999</v>
          </cell>
          <cell r="Y11">
            <v>283.58300000000003</v>
          </cell>
          <cell r="Z11">
            <v>386.988</v>
          </cell>
          <cell r="AA11">
            <v>211.26900000000001</v>
          </cell>
          <cell r="AB11">
            <v>175.71899999999999</v>
          </cell>
          <cell r="AC11">
            <v>194.12200000000001</v>
          </cell>
          <cell r="AD11">
            <v>86.257999999999996</v>
          </cell>
          <cell r="AE11">
            <v>107.864</v>
          </cell>
          <cell r="AF11">
            <v>83.37</v>
          </cell>
          <cell r="AG11">
            <v>33.481999999999999</v>
          </cell>
          <cell r="AH11">
            <v>49.887999999999998</v>
          </cell>
          <cell r="AI11">
            <v>81.724000000000004</v>
          </cell>
          <cell r="AJ11">
            <v>48.289000000000001</v>
          </cell>
          <cell r="AK11">
            <v>33.435000000000002</v>
          </cell>
          <cell r="AL11">
            <v>163.083</v>
          </cell>
          <cell r="AM11">
            <v>66.524000000000001</v>
          </cell>
          <cell r="AN11">
            <v>96.558999999999997</v>
          </cell>
          <cell r="AO11">
            <v>294.98099999999999</v>
          </cell>
          <cell r="AP11">
            <v>147.67500000000001</v>
          </cell>
          <cell r="AQ11">
            <v>147.30600000000001</v>
          </cell>
          <cell r="AR11">
            <v>163.19399999999999</v>
          </cell>
          <cell r="AS11">
            <v>88.369</v>
          </cell>
          <cell r="AT11">
            <v>74.825000000000003</v>
          </cell>
          <cell r="AU11">
            <v>11.868</v>
          </cell>
          <cell r="AV11">
            <v>3.5590000000000002</v>
          </cell>
          <cell r="AW11">
            <v>8.3089999999999993</v>
          </cell>
          <cell r="AX11">
            <v>131.78700000000001</v>
          </cell>
          <cell r="AY11">
            <v>59.307000000000002</v>
          </cell>
          <cell r="AZ11">
            <v>72.480999999999995</v>
          </cell>
          <cell r="BA11">
            <v>188.404</v>
          </cell>
          <cell r="BB11">
            <v>102.27200000000001</v>
          </cell>
          <cell r="BC11">
            <v>86.132000000000005</v>
          </cell>
          <cell r="BD11">
            <v>82.299000000000007</v>
          </cell>
          <cell r="BE11">
            <v>48.531999999999996</v>
          </cell>
          <cell r="BF11">
            <v>33.767000000000003</v>
          </cell>
          <cell r="BG11">
            <v>75.384</v>
          </cell>
          <cell r="BH11">
            <v>46.765000000000001</v>
          </cell>
          <cell r="BI11">
            <v>28.619</v>
          </cell>
          <cell r="BJ11">
            <v>13.715999999999999</v>
          </cell>
          <cell r="BK11">
            <v>5.7640000000000002</v>
          </cell>
          <cell r="BL11">
            <v>7.952</v>
          </cell>
          <cell r="BM11">
            <v>113.02</v>
          </cell>
          <cell r="BN11">
            <v>55.506999999999998</v>
          </cell>
          <cell r="BO11">
            <v>57.512999999999998</v>
          </cell>
          <cell r="BP11">
            <v>2328.873</v>
          </cell>
          <cell r="BQ11">
            <v>1237.1110000000001</v>
          </cell>
          <cell r="BR11">
            <v>1091.7619999999999</v>
          </cell>
          <cell r="BS11">
            <v>460.83100000000002</v>
          </cell>
          <cell r="BT11">
            <v>231.827</v>
          </cell>
          <cell r="BU11">
            <v>229.00399999999999</v>
          </cell>
          <cell r="BV11">
            <v>126.56</v>
          </cell>
          <cell r="BW11">
            <v>65.611999999999995</v>
          </cell>
          <cell r="BX11">
            <v>60.948</v>
          </cell>
          <cell r="BY11">
            <v>136.26400000000001</v>
          </cell>
          <cell r="BZ11">
            <v>66.869</v>
          </cell>
          <cell r="CA11">
            <v>69.394000000000005</v>
          </cell>
          <cell r="CB11">
            <v>198.00700000000001</v>
          </cell>
          <cell r="CC11">
            <v>99.346000000000004</v>
          </cell>
          <cell r="CD11">
            <v>98.661000000000001</v>
          </cell>
          <cell r="CE11">
            <v>1868.0419999999999</v>
          </cell>
          <cell r="CF11">
            <v>1005.284</v>
          </cell>
          <cell r="CG11">
            <v>862.75800000000004</v>
          </cell>
          <cell r="CH11">
            <v>842.56399999999996</v>
          </cell>
          <cell r="CI11">
            <v>442.03699999999998</v>
          </cell>
          <cell r="CJ11">
            <v>400.52699999999999</v>
          </cell>
          <cell r="CK11">
            <v>239.82900000000001</v>
          </cell>
          <cell r="CL11">
            <v>132.33000000000001</v>
          </cell>
          <cell r="CM11">
            <v>107.498</v>
          </cell>
          <cell r="CN11">
            <v>228.51400000000001</v>
          </cell>
          <cell r="CO11">
            <v>112.075</v>
          </cell>
          <cell r="CP11">
            <v>116.43899999999999</v>
          </cell>
          <cell r="CQ11">
            <v>374.221</v>
          </cell>
          <cell r="CR11">
            <v>197.63200000000001</v>
          </cell>
          <cell r="CS11">
            <v>176.589</v>
          </cell>
          <cell r="CT11">
            <v>1025.4780000000001</v>
          </cell>
          <cell r="CU11">
            <v>563.24699999999996</v>
          </cell>
          <cell r="CV11">
            <v>462.23099999999999</v>
          </cell>
          <cell r="CW11">
            <v>470.31400000000002</v>
          </cell>
          <cell r="CX11">
            <v>249.19499999999999</v>
          </cell>
          <cell r="CY11">
            <v>221.119</v>
          </cell>
          <cell r="CZ11">
            <v>555.16399999999999</v>
          </cell>
          <cell r="DA11">
            <v>314.05200000000002</v>
          </cell>
          <cell r="DB11">
            <v>241.11099999999999</v>
          </cell>
          <cell r="DC11">
            <v>342.714</v>
          </cell>
          <cell r="DD11">
            <v>187.71199999999999</v>
          </cell>
          <cell r="DE11">
            <v>155.00200000000001</v>
          </cell>
          <cell r="DF11">
            <v>212.45</v>
          </cell>
          <cell r="DG11">
            <v>126.34</v>
          </cell>
          <cell r="DH11">
            <v>86.11</v>
          </cell>
          <cell r="DI11">
            <v>198.65600000000001</v>
          </cell>
          <cell r="DJ11">
            <v>111.07599999999999</v>
          </cell>
          <cell r="DK11">
            <v>87.58</v>
          </cell>
          <cell r="DL11">
            <v>2130.2170000000001</v>
          </cell>
          <cell r="DM11">
            <v>1126.0350000000001</v>
          </cell>
          <cell r="DN11">
            <v>1004.181</v>
          </cell>
          <cell r="DO11">
            <v>3755.1840000000002</v>
          </cell>
          <cell r="DP11">
            <v>1854.5609999999999</v>
          </cell>
          <cell r="DQ11">
            <v>1900.623</v>
          </cell>
          <cell r="DR11">
            <v>580.61500000000001</v>
          </cell>
          <cell r="DS11">
            <v>299.60899999999998</v>
          </cell>
          <cell r="DT11">
            <v>281.00599999999997</v>
          </cell>
          <cell r="DU11">
            <v>402.14100000000002</v>
          </cell>
          <cell r="DV11">
            <v>213.42699999999999</v>
          </cell>
          <cell r="DW11">
            <v>188.714</v>
          </cell>
          <cell r="DX11">
            <v>285.78500000000003</v>
          </cell>
          <cell r="DY11">
            <v>155.84</v>
          </cell>
          <cell r="DZ11">
            <v>129.94499999999999</v>
          </cell>
          <cell r="EA11">
            <v>116.355</v>
          </cell>
          <cell r="EB11">
            <v>57.587000000000003</v>
          </cell>
          <cell r="EC11">
            <v>58.768999999999998</v>
          </cell>
          <cell r="ED11">
            <v>56.814999999999998</v>
          </cell>
          <cell r="EE11">
            <v>25.263000000000002</v>
          </cell>
          <cell r="EF11">
            <v>31.552</v>
          </cell>
          <cell r="EG11">
            <v>68.631</v>
          </cell>
          <cell r="EH11">
            <v>43.234000000000002</v>
          </cell>
          <cell r="EI11">
            <v>25.396000000000001</v>
          </cell>
          <cell r="EJ11">
            <v>109.84399999999999</v>
          </cell>
          <cell r="EK11">
            <v>42.948</v>
          </cell>
          <cell r="EL11">
            <v>66.896000000000001</v>
          </cell>
          <cell r="EM11">
            <v>222.547</v>
          </cell>
          <cell r="EN11">
            <v>96.992000000000004</v>
          </cell>
          <cell r="EO11">
            <v>125.55500000000001</v>
          </cell>
          <cell r="EP11">
            <v>131.31</v>
          </cell>
          <cell r="EQ11">
            <v>64.135000000000005</v>
          </cell>
          <cell r="ER11">
            <v>67.174999999999997</v>
          </cell>
          <cell r="ES11">
            <v>18.206</v>
          </cell>
          <cell r="ET11">
            <v>6.3250000000000002</v>
          </cell>
          <cell r="EU11">
            <v>11.881</v>
          </cell>
          <cell r="EV11">
            <v>91.236999999999995</v>
          </cell>
          <cell r="EW11">
            <v>32.856999999999999</v>
          </cell>
          <cell r="EX11">
            <v>58.38</v>
          </cell>
          <cell r="EY11">
            <v>154.584</v>
          </cell>
          <cell r="EZ11">
            <v>100.26600000000001</v>
          </cell>
          <cell r="FA11">
            <v>54.317999999999998</v>
          </cell>
          <cell r="FB11">
            <v>80.501999999999995</v>
          </cell>
          <cell r="FC11">
            <v>57.392000000000003</v>
          </cell>
          <cell r="FD11">
            <v>23.11</v>
          </cell>
          <cell r="FE11">
            <v>67.346000000000004</v>
          </cell>
          <cell r="FF11">
            <v>46.941000000000003</v>
          </cell>
          <cell r="FG11">
            <v>20.405000000000001</v>
          </cell>
          <cell r="FH11">
            <v>9.5060000000000002</v>
          </cell>
          <cell r="FI11">
            <v>4.32</v>
          </cell>
          <cell r="FJ11">
            <v>5.1859999999999999</v>
          </cell>
          <cell r="FK11">
            <v>87.238</v>
          </cell>
          <cell r="FL11">
            <v>53.325000000000003</v>
          </cell>
          <cell r="FM11">
            <v>33.912999999999997</v>
          </cell>
          <cell r="FN11">
            <v>797.64</v>
          </cell>
          <cell r="FO11">
            <v>428.983</v>
          </cell>
          <cell r="FP11">
            <v>368.65699999999998</v>
          </cell>
          <cell r="FQ11">
            <v>129.55099999999999</v>
          </cell>
          <cell r="FR11">
            <v>69.912000000000006</v>
          </cell>
          <cell r="FS11">
            <v>59.639000000000003</v>
          </cell>
          <cell r="FT11">
            <v>38.956000000000003</v>
          </cell>
          <cell r="FU11">
            <v>21.855</v>
          </cell>
          <cell r="FV11">
            <v>17.102</v>
          </cell>
          <cell r="FW11">
            <v>36.192999999999998</v>
          </cell>
          <cell r="FX11">
            <v>16.587</v>
          </cell>
          <cell r="FY11">
            <v>19.606000000000002</v>
          </cell>
          <cell r="FZ11">
            <v>54.402000000000001</v>
          </cell>
          <cell r="GA11">
            <v>31.47</v>
          </cell>
          <cell r="GB11">
            <v>22.931999999999999</v>
          </cell>
          <cell r="GC11">
            <v>668.08900000000006</v>
          </cell>
          <cell r="GD11">
            <v>359.07100000000003</v>
          </cell>
          <cell r="GE11">
            <v>309.01799999999997</v>
          </cell>
          <cell r="GF11">
            <v>270.63200000000001</v>
          </cell>
          <cell r="GG11">
            <v>140.31100000000001</v>
          </cell>
          <cell r="GH11">
            <v>130.321</v>
          </cell>
          <cell r="GI11">
            <v>60.850999999999999</v>
          </cell>
          <cell r="GJ11">
            <v>28.795999999999999</v>
          </cell>
          <cell r="GK11">
            <v>32.055</v>
          </cell>
          <cell r="GL11">
            <v>83.067999999999998</v>
          </cell>
          <cell r="GM11">
            <v>47.441000000000003</v>
          </cell>
          <cell r="GN11">
            <v>35.628</v>
          </cell>
          <cell r="GO11">
            <v>126.71299999999999</v>
          </cell>
          <cell r="GP11">
            <v>64.075000000000003</v>
          </cell>
          <cell r="GQ11">
            <v>62.637999999999998</v>
          </cell>
          <cell r="GR11">
            <v>397.45699999999999</v>
          </cell>
          <cell r="GS11">
            <v>218.76</v>
          </cell>
          <cell r="GT11">
            <v>178.696</v>
          </cell>
          <cell r="GU11">
            <v>166.667</v>
          </cell>
          <cell r="GV11">
            <v>86.49</v>
          </cell>
          <cell r="GW11">
            <v>80.177000000000007</v>
          </cell>
          <cell r="GX11">
            <v>230.78899999999999</v>
          </cell>
          <cell r="GY11">
            <v>132.27000000000001</v>
          </cell>
          <cell r="GZ11">
            <v>98.519000000000005</v>
          </cell>
          <cell r="HA11">
            <v>122.458</v>
          </cell>
          <cell r="HB11">
            <v>67.614999999999995</v>
          </cell>
          <cell r="HC11">
            <v>54.843000000000004</v>
          </cell>
          <cell r="HD11">
            <v>108.331</v>
          </cell>
          <cell r="HE11">
            <v>64.655000000000001</v>
          </cell>
          <cell r="HF11">
            <v>43.676000000000002</v>
          </cell>
          <cell r="HG11">
            <v>51.713999999999999</v>
          </cell>
          <cell r="HH11">
            <v>27.475000000000001</v>
          </cell>
          <cell r="HI11">
            <v>24.239000000000001</v>
          </cell>
          <cell r="HJ11">
            <v>745.92600000000004</v>
          </cell>
          <cell r="HK11">
            <v>401.50799999999998</v>
          </cell>
          <cell r="HL11">
            <v>344.41800000000001</v>
          </cell>
          <cell r="HM11">
            <v>1373.826</v>
          </cell>
          <cell r="HN11">
            <v>675.76700000000005</v>
          </cell>
          <cell r="HO11">
            <v>698.05899999999997</v>
          </cell>
          <cell r="HP11">
            <v>197.6</v>
          </cell>
          <cell r="HQ11">
            <v>96.504999999999995</v>
          </cell>
          <cell r="HR11">
            <v>101.096</v>
          </cell>
          <cell r="HS11">
            <v>131.86600000000001</v>
          </cell>
          <cell r="HT11">
            <v>65.563000000000002</v>
          </cell>
          <cell r="HU11">
            <v>66.302999999999997</v>
          </cell>
          <cell r="HV11">
            <v>87.635999999999996</v>
          </cell>
          <cell r="HW11">
            <v>46.557000000000002</v>
          </cell>
          <cell r="HX11">
            <v>41.079000000000001</v>
          </cell>
          <cell r="HY11">
            <v>44.23</v>
          </cell>
          <cell r="HZ11">
            <v>19.006</v>
          </cell>
          <cell r="IA11">
            <v>25.224</v>
          </cell>
          <cell r="IB11">
            <v>18.376000000000001</v>
          </cell>
          <cell r="IC11">
            <v>5.4870000000000001</v>
          </cell>
          <cell r="ID11">
            <v>12.888999999999999</v>
          </cell>
          <cell r="IE11">
            <v>24.518999999999998</v>
          </cell>
          <cell r="IF11">
            <v>13.853999999999999</v>
          </cell>
          <cell r="IG11">
            <v>10.666</v>
          </cell>
          <cell r="IH11">
            <v>41.215000000000003</v>
          </cell>
          <cell r="II11">
            <v>17.088000000000001</v>
          </cell>
          <cell r="IJ11">
            <v>24.126999999999999</v>
          </cell>
          <cell r="IK11">
            <v>69.78</v>
          </cell>
          <cell r="IL11">
            <v>34.801000000000002</v>
          </cell>
          <cell r="IM11">
            <v>34.978999999999999</v>
          </cell>
          <cell r="IN11">
            <v>36.304000000000002</v>
          </cell>
          <cell r="IO11">
            <v>19.632999999999999</v>
          </cell>
          <cell r="IP11">
            <v>16.670999999999999</v>
          </cell>
          <cell r="IQ11">
            <v>4.2839999999999998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806.87300000000005</v>
          </cell>
          <cell r="C23">
            <v>465.25200000000001</v>
          </cell>
          <cell r="D23">
            <v>341.62200000000001</v>
          </cell>
          <cell r="E23">
            <v>479.93400000000003</v>
          </cell>
          <cell r="F23">
            <v>266.82100000000003</v>
          </cell>
          <cell r="G23">
            <v>213.113</v>
          </cell>
          <cell r="H23">
            <v>326.93900000000002</v>
          </cell>
          <cell r="I23">
            <v>198.43100000000001</v>
          </cell>
          <cell r="J23">
            <v>128.50800000000001</v>
          </cell>
          <cell r="K23">
            <v>246.18</v>
          </cell>
          <cell r="L23">
            <v>142.41399999999999</v>
          </cell>
          <cell r="M23">
            <v>103.76600000000001</v>
          </cell>
          <cell r="N23">
            <v>2806.433</v>
          </cell>
          <cell r="O23">
            <v>1514.62</v>
          </cell>
          <cell r="P23">
            <v>1291.8130000000001</v>
          </cell>
          <cell r="Q23">
            <v>4906.326</v>
          </cell>
          <cell r="R23">
            <v>2412.788</v>
          </cell>
          <cell r="S23">
            <v>2493.538</v>
          </cell>
          <cell r="T23">
            <v>810.798</v>
          </cell>
          <cell r="U23">
            <v>410.40600000000001</v>
          </cell>
          <cell r="V23">
            <v>400.392</v>
          </cell>
          <cell r="W23">
            <v>574.49699999999996</v>
          </cell>
          <cell r="X23">
            <v>303.85000000000002</v>
          </cell>
          <cell r="Y23">
            <v>270.64800000000002</v>
          </cell>
          <cell r="Z23">
            <v>365.476</v>
          </cell>
          <cell r="AA23">
            <v>207.16499999999999</v>
          </cell>
          <cell r="AB23">
            <v>158.31100000000001</v>
          </cell>
          <cell r="AC23">
            <v>209.02199999999999</v>
          </cell>
          <cell r="AD23">
            <v>96.685000000000002</v>
          </cell>
          <cell r="AE23">
            <v>112.337</v>
          </cell>
          <cell r="AF23">
            <v>69.828000000000003</v>
          </cell>
          <cell r="AG23">
            <v>31.361999999999998</v>
          </cell>
          <cell r="AH23">
            <v>38.466999999999999</v>
          </cell>
          <cell r="AI23">
            <v>70.995999999999995</v>
          </cell>
          <cell r="AJ23">
            <v>38.113999999999997</v>
          </cell>
          <cell r="AK23">
            <v>32.881999999999998</v>
          </cell>
          <cell r="AL23">
            <v>165.304</v>
          </cell>
          <cell r="AM23">
            <v>68.441999999999993</v>
          </cell>
          <cell r="AN23">
            <v>96.861999999999995</v>
          </cell>
          <cell r="AO23">
            <v>322.995</v>
          </cell>
          <cell r="AP23">
            <v>158.06200000000001</v>
          </cell>
          <cell r="AQ23">
            <v>164.93299999999999</v>
          </cell>
          <cell r="AR23">
            <v>190.91800000000001</v>
          </cell>
          <cell r="AS23">
            <v>108.626</v>
          </cell>
          <cell r="AT23">
            <v>82.292000000000002</v>
          </cell>
          <cell r="AU23">
            <v>22.521999999999998</v>
          </cell>
          <cell r="AV23">
            <v>8.859</v>
          </cell>
          <cell r="AW23">
            <v>13.663</v>
          </cell>
          <cell r="AX23">
            <v>132.077</v>
          </cell>
          <cell r="AY23">
            <v>49.436999999999998</v>
          </cell>
          <cell r="AZ23">
            <v>82.64</v>
          </cell>
          <cell r="BA23">
            <v>159.48599999999999</v>
          </cell>
          <cell r="BB23">
            <v>90.908000000000001</v>
          </cell>
          <cell r="BC23">
            <v>68.576999999999998</v>
          </cell>
          <cell r="BD23">
            <v>72.388000000000005</v>
          </cell>
          <cell r="BE23">
            <v>40.93</v>
          </cell>
          <cell r="BF23">
            <v>31.457999999999998</v>
          </cell>
          <cell r="BG23">
            <v>55.262</v>
          </cell>
          <cell r="BH23">
            <v>33.787999999999997</v>
          </cell>
          <cell r="BI23">
            <v>21.474</v>
          </cell>
          <cell r="BJ23">
            <v>4.9950000000000001</v>
          </cell>
          <cell r="BK23">
            <v>2.8029999999999999</v>
          </cell>
          <cell r="BL23">
            <v>2.1920000000000002</v>
          </cell>
          <cell r="BM23">
            <v>104.224</v>
          </cell>
          <cell r="BN23">
            <v>57.12</v>
          </cell>
          <cell r="BO23">
            <v>47.103999999999999</v>
          </cell>
          <cell r="BP23">
            <v>2378.3389999999999</v>
          </cell>
          <cell r="BQ23">
            <v>1262.009</v>
          </cell>
          <cell r="BR23">
            <v>1116.33</v>
          </cell>
          <cell r="BS23">
            <v>439.88900000000001</v>
          </cell>
          <cell r="BT23">
            <v>240.40100000000001</v>
          </cell>
          <cell r="BU23">
            <v>199.488</v>
          </cell>
          <cell r="BV23">
            <v>113.032</v>
          </cell>
          <cell r="BW23">
            <v>69.331999999999994</v>
          </cell>
          <cell r="BX23">
            <v>43.698999999999998</v>
          </cell>
          <cell r="BY23">
            <v>125.39400000000001</v>
          </cell>
          <cell r="BZ23">
            <v>66.100999999999999</v>
          </cell>
          <cell r="CA23">
            <v>59.292999999999999</v>
          </cell>
          <cell r="CB23">
            <v>201.46299999999999</v>
          </cell>
          <cell r="CC23">
            <v>104.968</v>
          </cell>
          <cell r="CD23">
            <v>96.495999999999995</v>
          </cell>
          <cell r="CE23">
            <v>1938.45</v>
          </cell>
          <cell r="CF23">
            <v>1021.6079999999999</v>
          </cell>
          <cell r="CG23">
            <v>916.84199999999998</v>
          </cell>
          <cell r="CH23">
            <v>855.04300000000001</v>
          </cell>
          <cell r="CI23">
            <v>446.61099999999999</v>
          </cell>
          <cell r="CJ23">
            <v>408.43200000000002</v>
          </cell>
          <cell r="CK23">
            <v>266.54399999999998</v>
          </cell>
          <cell r="CL23">
            <v>133.55799999999999</v>
          </cell>
          <cell r="CM23">
            <v>132.98599999999999</v>
          </cell>
          <cell r="CN23">
            <v>230.89400000000001</v>
          </cell>
          <cell r="CO23">
            <v>117.143</v>
          </cell>
          <cell r="CP23">
            <v>113.751</v>
          </cell>
          <cell r="CQ23">
            <v>357.60500000000002</v>
          </cell>
          <cell r="CR23">
            <v>195.91</v>
          </cell>
          <cell r="CS23">
            <v>161.69499999999999</v>
          </cell>
          <cell r="CT23">
            <v>1083.4069999999999</v>
          </cell>
          <cell r="CU23">
            <v>574.99800000000005</v>
          </cell>
          <cell r="CV23">
            <v>508.41</v>
          </cell>
          <cell r="CW23">
            <v>512.91399999999999</v>
          </cell>
          <cell r="CX23">
            <v>263.57900000000001</v>
          </cell>
          <cell r="CY23">
            <v>249.334</v>
          </cell>
          <cell r="CZ23">
            <v>570.49400000000003</v>
          </cell>
          <cell r="DA23">
            <v>311.41800000000001</v>
          </cell>
          <cell r="DB23">
            <v>259.07499999999999</v>
          </cell>
          <cell r="DC23">
            <v>338.16300000000001</v>
          </cell>
          <cell r="DD23">
            <v>173.27799999999999</v>
          </cell>
          <cell r="DE23">
            <v>164.88499999999999</v>
          </cell>
          <cell r="DF23">
            <v>232.33</v>
          </cell>
          <cell r="DG23">
            <v>138.13999999999999</v>
          </cell>
          <cell r="DH23">
            <v>94.191000000000003</v>
          </cell>
          <cell r="DI23">
            <v>179.833</v>
          </cell>
          <cell r="DJ23">
            <v>106.29</v>
          </cell>
          <cell r="DK23">
            <v>73.542000000000002</v>
          </cell>
          <cell r="DL23">
            <v>2198.5059999999999</v>
          </cell>
          <cell r="DM23">
            <v>1155.7190000000001</v>
          </cell>
          <cell r="DN23">
            <v>1042.788</v>
          </cell>
          <cell r="DO23">
            <v>3774.9580000000001</v>
          </cell>
          <cell r="DP23">
            <v>1857.877</v>
          </cell>
          <cell r="DQ23">
            <v>1917.0809999999999</v>
          </cell>
          <cell r="DR23">
            <v>538.61099999999999</v>
          </cell>
          <cell r="DS23">
            <v>276.17099999999999</v>
          </cell>
          <cell r="DT23">
            <v>262.44</v>
          </cell>
          <cell r="DU23">
            <v>363.67599999999999</v>
          </cell>
          <cell r="DV23">
            <v>187.44300000000001</v>
          </cell>
          <cell r="DW23">
            <v>176.233</v>
          </cell>
          <cell r="DX23">
            <v>249.75</v>
          </cell>
          <cell r="DY23">
            <v>141.43100000000001</v>
          </cell>
          <cell r="DZ23">
            <v>108.319</v>
          </cell>
          <cell r="EA23">
            <v>113.926</v>
          </cell>
          <cell r="EB23">
            <v>46.011000000000003</v>
          </cell>
          <cell r="EC23">
            <v>67.914000000000001</v>
          </cell>
          <cell r="ED23">
            <v>45.601999999999997</v>
          </cell>
          <cell r="EE23">
            <v>19.332999999999998</v>
          </cell>
          <cell r="EF23">
            <v>26.268999999999998</v>
          </cell>
          <cell r="EG23">
            <v>58.473999999999997</v>
          </cell>
          <cell r="EH23">
            <v>34.146999999999998</v>
          </cell>
          <cell r="EI23">
            <v>24.327000000000002</v>
          </cell>
          <cell r="EJ23">
            <v>116.462</v>
          </cell>
          <cell r="EK23">
            <v>54.582000000000001</v>
          </cell>
          <cell r="EL23">
            <v>61.881</v>
          </cell>
          <cell r="EM23">
            <v>219.00299999999999</v>
          </cell>
          <cell r="EN23">
            <v>101.643</v>
          </cell>
          <cell r="EO23">
            <v>117.361</v>
          </cell>
          <cell r="EP23">
            <v>132.1</v>
          </cell>
          <cell r="EQ23">
            <v>70.606999999999999</v>
          </cell>
          <cell r="ER23">
            <v>61.493000000000002</v>
          </cell>
          <cell r="ES23">
            <v>16.292999999999999</v>
          </cell>
          <cell r="ET23">
            <v>7.2039999999999997</v>
          </cell>
          <cell r="EU23">
            <v>9.0890000000000004</v>
          </cell>
          <cell r="EV23">
            <v>86.903999999999996</v>
          </cell>
          <cell r="EW23">
            <v>31.035</v>
          </cell>
          <cell r="EX23">
            <v>55.868000000000002</v>
          </cell>
          <cell r="EY23">
            <v>135.76499999999999</v>
          </cell>
          <cell r="EZ23">
            <v>93.376000000000005</v>
          </cell>
          <cell r="FA23">
            <v>42.389000000000003</v>
          </cell>
          <cell r="FB23">
            <v>70.936000000000007</v>
          </cell>
          <cell r="FC23">
            <v>47.552</v>
          </cell>
          <cell r="FD23">
            <v>23.384</v>
          </cell>
          <cell r="FE23">
            <v>47.732999999999997</v>
          </cell>
          <cell r="FF23">
            <v>35.683</v>
          </cell>
          <cell r="FG23">
            <v>12.05</v>
          </cell>
          <cell r="FH23">
            <v>6.8620000000000001</v>
          </cell>
          <cell r="FI23">
            <v>5.4589999999999996</v>
          </cell>
          <cell r="FJ23">
            <v>1.403</v>
          </cell>
          <cell r="FK23">
            <v>88.031999999999996</v>
          </cell>
          <cell r="FL23">
            <v>57.692999999999998</v>
          </cell>
          <cell r="FM23">
            <v>30.338999999999999</v>
          </cell>
          <cell r="FN23">
            <v>804.77200000000005</v>
          </cell>
          <cell r="FO23">
            <v>425.02699999999999</v>
          </cell>
          <cell r="FP23">
            <v>379.74400000000003</v>
          </cell>
          <cell r="FQ23">
            <v>137.624</v>
          </cell>
          <cell r="FR23">
            <v>70.649000000000001</v>
          </cell>
          <cell r="FS23">
            <v>66.975999999999999</v>
          </cell>
          <cell r="FT23">
            <v>37.045999999999999</v>
          </cell>
          <cell r="FU23">
            <v>19.7</v>
          </cell>
          <cell r="FV23">
            <v>17.347000000000001</v>
          </cell>
          <cell r="FW23">
            <v>38.223999999999997</v>
          </cell>
          <cell r="FX23">
            <v>20.545999999999999</v>
          </cell>
          <cell r="FY23">
            <v>17.678999999999998</v>
          </cell>
          <cell r="FZ23">
            <v>62.353999999999999</v>
          </cell>
          <cell r="GA23">
            <v>30.402999999999999</v>
          </cell>
          <cell r="GB23">
            <v>31.95</v>
          </cell>
          <cell r="GC23">
            <v>667.14700000000005</v>
          </cell>
          <cell r="GD23">
            <v>354.37900000000002</v>
          </cell>
          <cell r="GE23">
            <v>312.76900000000001</v>
          </cell>
          <cell r="GF23">
            <v>265.77600000000001</v>
          </cell>
          <cell r="GG23">
            <v>141.386</v>
          </cell>
          <cell r="GH23">
            <v>124.389</v>
          </cell>
          <cell r="GI23">
            <v>75.242000000000004</v>
          </cell>
          <cell r="GJ23">
            <v>38.584000000000003</v>
          </cell>
          <cell r="GK23">
            <v>36.658000000000001</v>
          </cell>
          <cell r="GL23">
            <v>78.766000000000005</v>
          </cell>
          <cell r="GM23">
            <v>42.75</v>
          </cell>
          <cell r="GN23">
            <v>36.015999999999998</v>
          </cell>
          <cell r="GO23">
            <v>111.768</v>
          </cell>
          <cell r="GP23">
            <v>60.052999999999997</v>
          </cell>
          <cell r="GQ23">
            <v>51.715000000000003</v>
          </cell>
          <cell r="GR23">
            <v>401.37200000000001</v>
          </cell>
          <cell r="GS23">
            <v>212.99299999999999</v>
          </cell>
          <cell r="GT23">
            <v>188.37899999999999</v>
          </cell>
          <cell r="GU23">
            <v>160.22800000000001</v>
          </cell>
          <cell r="GV23">
            <v>77.248000000000005</v>
          </cell>
          <cell r="GW23">
            <v>82.98</v>
          </cell>
          <cell r="GX23">
            <v>241.14400000000001</v>
          </cell>
          <cell r="GY23">
            <v>135.744</v>
          </cell>
          <cell r="GZ23">
            <v>105.4</v>
          </cell>
          <cell r="HA23">
            <v>146.75299999999999</v>
          </cell>
          <cell r="HB23">
            <v>76.855000000000004</v>
          </cell>
          <cell r="HC23">
            <v>69.897000000000006</v>
          </cell>
          <cell r="HD23">
            <v>94.391000000000005</v>
          </cell>
          <cell r="HE23">
            <v>58.889000000000003</v>
          </cell>
          <cell r="HF23">
            <v>35.503</v>
          </cell>
          <cell r="HG23">
            <v>58.936999999999998</v>
          </cell>
          <cell r="HH23">
            <v>31.681999999999999</v>
          </cell>
          <cell r="HI23">
            <v>27.254999999999999</v>
          </cell>
          <cell r="HJ23">
            <v>745.83500000000004</v>
          </cell>
          <cell r="HK23">
            <v>393.34500000000003</v>
          </cell>
          <cell r="HL23">
            <v>352.49</v>
          </cell>
          <cell r="HM23">
            <v>1371.539</v>
          </cell>
          <cell r="HN23">
            <v>676.03399999999999</v>
          </cell>
          <cell r="HO23">
            <v>695.505</v>
          </cell>
          <cell r="HP23">
            <v>206.245</v>
          </cell>
          <cell r="HQ23">
            <v>97.096999999999994</v>
          </cell>
          <cell r="HR23">
            <v>109.148</v>
          </cell>
          <cell r="HS23">
            <v>137.22399999999999</v>
          </cell>
          <cell r="HT23">
            <v>64.147000000000006</v>
          </cell>
          <cell r="HU23">
            <v>73.076999999999998</v>
          </cell>
          <cell r="HV23">
            <v>82.885999999999996</v>
          </cell>
          <cell r="HW23">
            <v>43.066000000000003</v>
          </cell>
          <cell r="HX23">
            <v>39.82</v>
          </cell>
          <cell r="HY23">
            <v>54.338000000000001</v>
          </cell>
          <cell r="HZ23">
            <v>21.081</v>
          </cell>
          <cell r="IA23">
            <v>33.256999999999998</v>
          </cell>
          <cell r="IB23">
            <v>20.881</v>
          </cell>
          <cell r="IC23">
            <v>8.0510000000000002</v>
          </cell>
          <cell r="ID23">
            <v>12.83</v>
          </cell>
          <cell r="IE23">
            <v>26.591999999999999</v>
          </cell>
          <cell r="IF23">
            <v>15.016</v>
          </cell>
          <cell r="IG23">
            <v>11.576000000000001</v>
          </cell>
          <cell r="IH23">
            <v>42.429000000000002</v>
          </cell>
          <cell r="II23">
            <v>17.934000000000001</v>
          </cell>
          <cell r="IJ23">
            <v>24.495000000000001</v>
          </cell>
          <cell r="IK23">
            <v>78.061000000000007</v>
          </cell>
          <cell r="IL23">
            <v>33.838999999999999</v>
          </cell>
          <cell r="IM23">
            <v>44.222000000000001</v>
          </cell>
          <cell r="IN23">
            <v>41.122999999999998</v>
          </cell>
          <cell r="IO23">
            <v>19.774999999999999</v>
          </cell>
          <cell r="IP23">
            <v>21.347999999999999</v>
          </cell>
          <cell r="IQ23">
            <v>5.3460000000000001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838.88199999999995</v>
          </cell>
          <cell r="C35">
            <v>477.28</v>
          </cell>
          <cell r="D35">
            <v>361.60199999999998</v>
          </cell>
          <cell r="E35">
            <v>506.17599999999999</v>
          </cell>
          <cell r="F35">
            <v>271.51400000000001</v>
          </cell>
          <cell r="G35">
            <v>234.66200000000001</v>
          </cell>
          <cell r="H35">
            <v>332.70499999999998</v>
          </cell>
          <cell r="I35">
            <v>205.76599999999999</v>
          </cell>
          <cell r="J35">
            <v>126.93899999999999</v>
          </cell>
          <cell r="K35">
            <v>246.81899999999999</v>
          </cell>
          <cell r="L35">
            <v>144.596</v>
          </cell>
          <cell r="M35">
            <v>102.223</v>
          </cell>
          <cell r="N35">
            <v>2918.866</v>
          </cell>
          <cell r="O35">
            <v>1555.027</v>
          </cell>
          <cell r="P35">
            <v>1363.8389999999999</v>
          </cell>
          <cell r="Q35">
            <v>5055.3040000000001</v>
          </cell>
          <cell r="R35">
            <v>2475.3009999999999</v>
          </cell>
          <cell r="S35">
            <v>2580.0030000000002</v>
          </cell>
          <cell r="T35">
            <v>813.96299999999997</v>
          </cell>
          <cell r="U35">
            <v>394.05099999999999</v>
          </cell>
          <cell r="V35">
            <v>419.91199999999998</v>
          </cell>
          <cell r="W35">
            <v>548.33299999999997</v>
          </cell>
          <cell r="X35">
            <v>279.45400000000001</v>
          </cell>
          <cell r="Y35">
            <v>268.87799999999999</v>
          </cell>
          <cell r="Z35">
            <v>359.28500000000003</v>
          </cell>
          <cell r="AA35">
            <v>201.34299999999999</v>
          </cell>
          <cell r="AB35">
            <v>157.94200000000001</v>
          </cell>
          <cell r="AC35">
            <v>189.048</v>
          </cell>
          <cell r="AD35">
            <v>78.111999999999995</v>
          </cell>
          <cell r="AE35">
            <v>110.93600000000001</v>
          </cell>
          <cell r="AF35">
            <v>77.5</v>
          </cell>
          <cell r="AG35">
            <v>29.908999999999999</v>
          </cell>
          <cell r="AH35">
            <v>47.591000000000001</v>
          </cell>
          <cell r="AI35">
            <v>97.725999999999999</v>
          </cell>
          <cell r="AJ35">
            <v>49.427</v>
          </cell>
          <cell r="AK35">
            <v>48.298999999999999</v>
          </cell>
          <cell r="AL35">
            <v>167.904</v>
          </cell>
          <cell r="AM35">
            <v>65.17</v>
          </cell>
          <cell r="AN35">
            <v>102.73399999999999</v>
          </cell>
          <cell r="AO35">
            <v>328.89400000000001</v>
          </cell>
          <cell r="AP35">
            <v>160.471</v>
          </cell>
          <cell r="AQ35">
            <v>168.423</v>
          </cell>
          <cell r="AR35">
            <v>190.55699999999999</v>
          </cell>
          <cell r="AS35">
            <v>112.032</v>
          </cell>
          <cell r="AT35">
            <v>78.525000000000006</v>
          </cell>
          <cell r="AU35">
            <v>20.713000000000001</v>
          </cell>
          <cell r="AV35">
            <v>11.321</v>
          </cell>
          <cell r="AW35">
            <v>9.3919999999999995</v>
          </cell>
          <cell r="AX35">
            <v>138.33699999999999</v>
          </cell>
          <cell r="AY35">
            <v>48.439</v>
          </cell>
          <cell r="AZ35">
            <v>89.897999999999996</v>
          </cell>
          <cell r="BA35">
            <v>183.55500000000001</v>
          </cell>
          <cell r="BB35">
            <v>98.721999999999994</v>
          </cell>
          <cell r="BC35">
            <v>84.832999999999998</v>
          </cell>
          <cell r="BD35">
            <v>69.111999999999995</v>
          </cell>
          <cell r="BE35">
            <v>35.429000000000002</v>
          </cell>
          <cell r="BF35">
            <v>33.683</v>
          </cell>
          <cell r="BG35">
            <v>56.262</v>
          </cell>
          <cell r="BH35">
            <v>32.564</v>
          </cell>
          <cell r="BI35">
            <v>23.696999999999999</v>
          </cell>
          <cell r="BJ35">
            <v>9.0609999999999999</v>
          </cell>
          <cell r="BK35">
            <v>3.77</v>
          </cell>
          <cell r="BL35">
            <v>5.2910000000000004</v>
          </cell>
          <cell r="BM35">
            <v>127.294</v>
          </cell>
          <cell r="BN35">
            <v>66.158000000000001</v>
          </cell>
          <cell r="BO35">
            <v>61.136000000000003</v>
          </cell>
          <cell r="BP35">
            <v>2344.3069999999998</v>
          </cell>
          <cell r="BQ35">
            <v>1234.2249999999999</v>
          </cell>
          <cell r="BR35">
            <v>1110.0820000000001</v>
          </cell>
          <cell r="BS35">
            <v>477.64400000000001</v>
          </cell>
          <cell r="BT35">
            <v>269.82</v>
          </cell>
          <cell r="BU35">
            <v>207.82400000000001</v>
          </cell>
          <cell r="BV35">
            <v>127.04900000000001</v>
          </cell>
          <cell r="BW35">
            <v>68.61</v>
          </cell>
          <cell r="BX35">
            <v>58.438000000000002</v>
          </cell>
          <cell r="BY35">
            <v>157.68600000000001</v>
          </cell>
          <cell r="BZ35">
            <v>92.287000000000006</v>
          </cell>
          <cell r="CA35">
            <v>65.399000000000001</v>
          </cell>
          <cell r="CB35">
            <v>192.90899999999999</v>
          </cell>
          <cell r="CC35">
            <v>108.923</v>
          </cell>
          <cell r="CD35">
            <v>83.986000000000004</v>
          </cell>
          <cell r="CE35">
            <v>1866.663</v>
          </cell>
          <cell r="CF35">
            <v>964.40499999999997</v>
          </cell>
          <cell r="CG35">
            <v>902.25800000000004</v>
          </cell>
          <cell r="CH35">
            <v>800.06600000000003</v>
          </cell>
          <cell r="CI35">
            <v>399.149</v>
          </cell>
          <cell r="CJ35">
            <v>400.91699999999997</v>
          </cell>
          <cell r="CK35">
            <v>242.83699999999999</v>
          </cell>
          <cell r="CL35">
            <v>125.227</v>
          </cell>
          <cell r="CM35">
            <v>117.60899999999999</v>
          </cell>
          <cell r="CN35">
            <v>239.50299999999999</v>
          </cell>
          <cell r="CO35">
            <v>119.06399999999999</v>
          </cell>
          <cell r="CP35">
            <v>120.43899999999999</v>
          </cell>
          <cell r="CQ35">
            <v>317.726</v>
          </cell>
          <cell r="CR35">
            <v>154.858</v>
          </cell>
          <cell r="CS35">
            <v>162.86799999999999</v>
          </cell>
          <cell r="CT35">
            <v>1066.597</v>
          </cell>
          <cell r="CU35">
            <v>565.25599999999997</v>
          </cell>
          <cell r="CV35">
            <v>501.34100000000001</v>
          </cell>
          <cell r="CW35">
            <v>459.84500000000003</v>
          </cell>
          <cell r="CX35">
            <v>235.96700000000001</v>
          </cell>
          <cell r="CY35">
            <v>223.87799999999999</v>
          </cell>
          <cell r="CZ35">
            <v>606.75199999999995</v>
          </cell>
          <cell r="DA35">
            <v>329.29</v>
          </cell>
          <cell r="DB35">
            <v>277.46199999999999</v>
          </cell>
          <cell r="DC35">
            <v>390.75299999999999</v>
          </cell>
          <cell r="DD35">
            <v>200.703</v>
          </cell>
          <cell r="DE35">
            <v>190.05</v>
          </cell>
          <cell r="DF35">
            <v>215.999</v>
          </cell>
          <cell r="DG35">
            <v>128.58600000000001</v>
          </cell>
          <cell r="DH35">
            <v>87.412000000000006</v>
          </cell>
          <cell r="DI35">
            <v>188.06200000000001</v>
          </cell>
          <cell r="DJ35">
            <v>117.024</v>
          </cell>
          <cell r="DK35">
            <v>71.037999999999997</v>
          </cell>
          <cell r="DL35">
            <v>2156.2449999999999</v>
          </cell>
          <cell r="DM35">
            <v>1117.201</v>
          </cell>
          <cell r="DN35">
            <v>1039.0440000000001</v>
          </cell>
          <cell r="DO35">
            <v>3840.123</v>
          </cell>
          <cell r="DP35">
            <v>1882.673</v>
          </cell>
          <cell r="DQ35">
            <v>1957.45</v>
          </cell>
          <cell r="DR35">
            <v>549.40300000000002</v>
          </cell>
          <cell r="DS35">
            <v>280.11200000000002</v>
          </cell>
          <cell r="DT35">
            <v>269.291</v>
          </cell>
          <cell r="DU35">
            <v>355.82</v>
          </cell>
          <cell r="DV35">
            <v>191.72</v>
          </cell>
          <cell r="DW35">
            <v>164.1</v>
          </cell>
          <cell r="DX35">
            <v>244.72900000000001</v>
          </cell>
          <cell r="DY35">
            <v>145.98599999999999</v>
          </cell>
          <cell r="DZ35">
            <v>98.742000000000004</v>
          </cell>
          <cell r="EA35">
            <v>111.09099999999999</v>
          </cell>
          <cell r="EB35">
            <v>45.734000000000002</v>
          </cell>
          <cell r="EC35">
            <v>65.358000000000004</v>
          </cell>
          <cell r="ED35">
            <v>57.478999999999999</v>
          </cell>
          <cell r="EE35">
            <v>28.957000000000001</v>
          </cell>
          <cell r="EF35">
            <v>28.521999999999998</v>
          </cell>
          <cell r="EG35">
            <v>75.260999999999996</v>
          </cell>
          <cell r="EH35">
            <v>41.543999999999997</v>
          </cell>
          <cell r="EI35">
            <v>33.716999999999999</v>
          </cell>
          <cell r="EJ35">
            <v>118.322</v>
          </cell>
          <cell r="EK35">
            <v>46.847999999999999</v>
          </cell>
          <cell r="EL35">
            <v>71.474000000000004</v>
          </cell>
          <cell r="EM35">
            <v>225.87700000000001</v>
          </cell>
          <cell r="EN35">
            <v>117.96599999999999</v>
          </cell>
          <cell r="EO35">
            <v>107.911</v>
          </cell>
          <cell r="EP35">
            <v>128.499</v>
          </cell>
          <cell r="EQ35">
            <v>77.760000000000005</v>
          </cell>
          <cell r="ER35">
            <v>50.74</v>
          </cell>
          <cell r="ES35">
            <v>17.018000000000001</v>
          </cell>
          <cell r="ET35">
            <v>8.5269999999999992</v>
          </cell>
          <cell r="EU35">
            <v>8.4909999999999997</v>
          </cell>
          <cell r="EV35">
            <v>97.376999999999995</v>
          </cell>
          <cell r="EW35">
            <v>40.207000000000001</v>
          </cell>
          <cell r="EX35">
            <v>57.170999999999999</v>
          </cell>
          <cell r="EY35">
            <v>155.768</v>
          </cell>
          <cell r="EZ35">
            <v>87.45</v>
          </cell>
          <cell r="FA35">
            <v>68.317999999999998</v>
          </cell>
          <cell r="FB35">
            <v>79.299000000000007</v>
          </cell>
          <cell r="FC35">
            <v>47.223999999999997</v>
          </cell>
          <cell r="FD35">
            <v>32.073999999999998</v>
          </cell>
          <cell r="FE35">
            <v>59.561999999999998</v>
          </cell>
          <cell r="FF35">
            <v>39.265000000000001</v>
          </cell>
          <cell r="FG35">
            <v>20.297999999999998</v>
          </cell>
          <cell r="FH35">
            <v>10.026999999999999</v>
          </cell>
          <cell r="FI35">
            <v>5.8570000000000002</v>
          </cell>
          <cell r="FJ35">
            <v>4.17</v>
          </cell>
          <cell r="FK35">
            <v>96.206000000000003</v>
          </cell>
          <cell r="FL35">
            <v>48.185000000000002</v>
          </cell>
          <cell r="FM35">
            <v>48.02</v>
          </cell>
          <cell r="FN35">
            <v>821.43299999999999</v>
          </cell>
          <cell r="FO35">
            <v>429.93</v>
          </cell>
          <cell r="FP35">
            <v>391.50299999999999</v>
          </cell>
          <cell r="FQ35">
            <v>123.331</v>
          </cell>
          <cell r="FR35">
            <v>65.454999999999998</v>
          </cell>
          <cell r="FS35">
            <v>57.875999999999998</v>
          </cell>
          <cell r="FT35">
            <v>33.677</v>
          </cell>
          <cell r="FU35">
            <v>18.587</v>
          </cell>
          <cell r="FV35">
            <v>15.09</v>
          </cell>
          <cell r="FW35">
            <v>31.399000000000001</v>
          </cell>
          <cell r="FX35">
            <v>15.701000000000001</v>
          </cell>
          <cell r="FY35">
            <v>15.698</v>
          </cell>
          <cell r="FZ35">
            <v>58.255000000000003</v>
          </cell>
          <cell r="GA35">
            <v>31.167000000000002</v>
          </cell>
          <cell r="GB35">
            <v>27.088000000000001</v>
          </cell>
          <cell r="GC35">
            <v>698.10199999999998</v>
          </cell>
          <cell r="GD35">
            <v>364.47500000000002</v>
          </cell>
          <cell r="GE35">
            <v>333.62599999999998</v>
          </cell>
          <cell r="GF35">
            <v>274.70400000000001</v>
          </cell>
          <cell r="GG35">
            <v>139.89500000000001</v>
          </cell>
          <cell r="GH35">
            <v>134.809</v>
          </cell>
          <cell r="GI35">
            <v>72.863</v>
          </cell>
          <cell r="GJ35">
            <v>37.369</v>
          </cell>
          <cell r="GK35">
            <v>35.494</v>
          </cell>
          <cell r="GL35">
            <v>82.786000000000001</v>
          </cell>
          <cell r="GM35">
            <v>41.34</v>
          </cell>
          <cell r="GN35">
            <v>41.445999999999998</v>
          </cell>
          <cell r="GO35">
            <v>119.05500000000001</v>
          </cell>
          <cell r="GP35">
            <v>61.186</v>
          </cell>
          <cell r="GQ35">
            <v>57.869</v>
          </cell>
          <cell r="GR35">
            <v>423.39800000000002</v>
          </cell>
          <cell r="GS35">
            <v>224.58099999999999</v>
          </cell>
          <cell r="GT35">
            <v>198.81800000000001</v>
          </cell>
          <cell r="GU35">
            <v>168.37700000000001</v>
          </cell>
          <cell r="GV35">
            <v>83.432000000000002</v>
          </cell>
          <cell r="GW35">
            <v>84.944999999999993</v>
          </cell>
          <cell r="GX35">
            <v>255.02099999999999</v>
          </cell>
          <cell r="GY35">
            <v>141.149</v>
          </cell>
          <cell r="GZ35">
            <v>113.872</v>
          </cell>
          <cell r="HA35">
            <v>149.24700000000001</v>
          </cell>
          <cell r="HB35">
            <v>74.024000000000001</v>
          </cell>
          <cell r="HC35">
            <v>75.222999999999999</v>
          </cell>
          <cell r="HD35">
            <v>105.773</v>
          </cell>
          <cell r="HE35">
            <v>67.123999999999995</v>
          </cell>
          <cell r="HF35">
            <v>38.649000000000001</v>
          </cell>
          <cell r="HG35">
            <v>50.374000000000002</v>
          </cell>
          <cell r="HH35">
            <v>27.456</v>
          </cell>
          <cell r="HI35">
            <v>22.917999999999999</v>
          </cell>
          <cell r="HJ35">
            <v>771.05899999999997</v>
          </cell>
          <cell r="HK35">
            <v>402.47399999999999</v>
          </cell>
          <cell r="HL35">
            <v>368.584</v>
          </cell>
          <cell r="HM35">
            <v>1387.1179999999999</v>
          </cell>
          <cell r="HN35">
            <v>681.26800000000003</v>
          </cell>
          <cell r="HO35">
            <v>705.85</v>
          </cell>
          <cell r="HP35">
            <v>190.01300000000001</v>
          </cell>
          <cell r="HQ35">
            <v>90.48</v>
          </cell>
          <cell r="HR35">
            <v>99.534000000000006</v>
          </cell>
          <cell r="HS35">
            <v>127.833</v>
          </cell>
          <cell r="HT35">
            <v>60.241999999999997</v>
          </cell>
          <cell r="HU35">
            <v>67.591999999999999</v>
          </cell>
          <cell r="HV35">
            <v>76.534000000000006</v>
          </cell>
          <cell r="HW35">
            <v>36.9</v>
          </cell>
          <cell r="HX35">
            <v>39.634</v>
          </cell>
          <cell r="HY35">
            <v>51.298999999999999</v>
          </cell>
          <cell r="HZ35">
            <v>23.341000000000001</v>
          </cell>
          <cell r="IA35">
            <v>27.957999999999998</v>
          </cell>
          <cell r="IB35">
            <v>24.55</v>
          </cell>
          <cell r="IC35">
            <v>9.4559999999999995</v>
          </cell>
          <cell r="ID35">
            <v>15.095000000000001</v>
          </cell>
          <cell r="IE35">
            <v>19.623999999999999</v>
          </cell>
          <cell r="IF35">
            <v>11.137</v>
          </cell>
          <cell r="IG35">
            <v>8.4860000000000007</v>
          </cell>
          <cell r="IH35">
            <v>42.555999999999997</v>
          </cell>
          <cell r="II35">
            <v>19.100999999999999</v>
          </cell>
          <cell r="IJ35">
            <v>23.456</v>
          </cell>
          <cell r="IK35">
            <v>66.98</v>
          </cell>
          <cell r="IL35">
            <v>31.46</v>
          </cell>
          <cell r="IM35">
            <v>35.520000000000003</v>
          </cell>
          <cell r="IN35">
            <v>33.615000000000002</v>
          </cell>
          <cell r="IO35">
            <v>17.664999999999999</v>
          </cell>
          <cell r="IP35">
            <v>15.95</v>
          </cell>
          <cell r="IQ35">
            <v>8.4440000000000008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871.89700000000005</v>
          </cell>
          <cell r="C47">
            <v>497.68099999999998</v>
          </cell>
          <cell r="D47">
            <v>374.21600000000001</v>
          </cell>
          <cell r="E47">
            <v>542.71900000000005</v>
          </cell>
          <cell r="F47">
            <v>286.58300000000003</v>
          </cell>
          <cell r="G47">
            <v>256.13600000000002</v>
          </cell>
          <cell r="H47">
            <v>329.17899999999997</v>
          </cell>
          <cell r="I47">
            <v>211.09899999999999</v>
          </cell>
          <cell r="J47">
            <v>118.08</v>
          </cell>
          <cell r="K47">
            <v>279.68</v>
          </cell>
          <cell r="L47">
            <v>147.84399999999999</v>
          </cell>
          <cell r="M47">
            <v>131.83600000000001</v>
          </cell>
          <cell r="N47">
            <v>2953.982</v>
          </cell>
          <cell r="O47">
            <v>1581.34</v>
          </cell>
          <cell r="P47">
            <v>1372.6420000000001</v>
          </cell>
          <cell r="Q47">
            <v>5169.2659999999996</v>
          </cell>
          <cell r="R47">
            <v>2532.4639999999999</v>
          </cell>
          <cell r="S47">
            <v>2636.8020000000001</v>
          </cell>
          <cell r="T47">
            <v>816.59900000000005</v>
          </cell>
          <cell r="U47">
            <v>394.94900000000001</v>
          </cell>
          <cell r="V47">
            <v>421.65</v>
          </cell>
          <cell r="W47">
            <v>578.32000000000005</v>
          </cell>
          <cell r="X47">
            <v>288.209</v>
          </cell>
          <cell r="Y47">
            <v>290.11099999999999</v>
          </cell>
          <cell r="Z47">
            <v>383.68799999999999</v>
          </cell>
          <cell r="AA47">
            <v>198.852</v>
          </cell>
          <cell r="AB47">
            <v>184.83600000000001</v>
          </cell>
          <cell r="AC47">
            <v>194.63200000000001</v>
          </cell>
          <cell r="AD47">
            <v>89.358000000000004</v>
          </cell>
          <cell r="AE47">
            <v>105.274</v>
          </cell>
          <cell r="AF47">
            <v>66.492999999999995</v>
          </cell>
          <cell r="AG47">
            <v>29.981000000000002</v>
          </cell>
          <cell r="AH47">
            <v>36.512</v>
          </cell>
          <cell r="AI47">
            <v>81.411000000000001</v>
          </cell>
          <cell r="AJ47">
            <v>43.481999999999999</v>
          </cell>
          <cell r="AK47">
            <v>37.929000000000002</v>
          </cell>
          <cell r="AL47">
            <v>156.86799999999999</v>
          </cell>
          <cell r="AM47">
            <v>63.258000000000003</v>
          </cell>
          <cell r="AN47">
            <v>93.61</v>
          </cell>
          <cell r="AO47">
            <v>346.62799999999999</v>
          </cell>
          <cell r="AP47">
            <v>162.22900000000001</v>
          </cell>
          <cell r="AQ47">
            <v>184.399</v>
          </cell>
          <cell r="AR47">
            <v>210.595</v>
          </cell>
          <cell r="AS47">
            <v>105.36799999999999</v>
          </cell>
          <cell r="AT47">
            <v>105.226</v>
          </cell>
          <cell r="AU47">
            <v>16.713999999999999</v>
          </cell>
          <cell r="AV47">
            <v>6.5780000000000003</v>
          </cell>
          <cell r="AW47">
            <v>10.135999999999999</v>
          </cell>
          <cell r="AX47">
            <v>136.03299999999999</v>
          </cell>
          <cell r="AY47">
            <v>56.86</v>
          </cell>
          <cell r="AZ47">
            <v>79.173000000000002</v>
          </cell>
          <cell r="BA47">
            <v>171.33199999999999</v>
          </cell>
          <cell r="BB47">
            <v>92.355000000000004</v>
          </cell>
          <cell r="BC47">
            <v>78.975999999999999</v>
          </cell>
          <cell r="BD47">
            <v>66.078000000000003</v>
          </cell>
          <cell r="BE47">
            <v>35.780999999999999</v>
          </cell>
          <cell r="BF47">
            <v>30.297000000000001</v>
          </cell>
          <cell r="BG47">
            <v>69.085999999999999</v>
          </cell>
          <cell r="BH47">
            <v>42.475999999999999</v>
          </cell>
          <cell r="BI47">
            <v>26.61</v>
          </cell>
          <cell r="BJ47">
            <v>11.606999999999999</v>
          </cell>
          <cell r="BK47">
            <v>8.2479999999999993</v>
          </cell>
          <cell r="BL47">
            <v>3.359</v>
          </cell>
          <cell r="BM47">
            <v>102.246</v>
          </cell>
          <cell r="BN47">
            <v>49.88</v>
          </cell>
          <cell r="BO47">
            <v>52.366</v>
          </cell>
          <cell r="BP47">
            <v>2474.3180000000002</v>
          </cell>
          <cell r="BQ47">
            <v>1295.1790000000001</v>
          </cell>
          <cell r="BR47">
            <v>1179.1379999999999</v>
          </cell>
          <cell r="BS47">
            <v>489.11799999999999</v>
          </cell>
          <cell r="BT47">
            <v>269.57400000000001</v>
          </cell>
          <cell r="BU47">
            <v>219.54499999999999</v>
          </cell>
          <cell r="BV47">
            <v>135.06399999999999</v>
          </cell>
          <cell r="BW47">
            <v>76.703000000000003</v>
          </cell>
          <cell r="BX47">
            <v>58.360999999999997</v>
          </cell>
          <cell r="BY47">
            <v>146.715</v>
          </cell>
          <cell r="BZ47">
            <v>79.58</v>
          </cell>
          <cell r="CA47">
            <v>67.135000000000005</v>
          </cell>
          <cell r="CB47">
            <v>207.339</v>
          </cell>
          <cell r="CC47">
            <v>113.29</v>
          </cell>
          <cell r="CD47">
            <v>94.049000000000007</v>
          </cell>
          <cell r="CE47">
            <v>1985.1990000000001</v>
          </cell>
          <cell r="CF47">
            <v>1025.606</v>
          </cell>
          <cell r="CG47">
            <v>959.59400000000005</v>
          </cell>
          <cell r="CH47">
            <v>882.43700000000001</v>
          </cell>
          <cell r="CI47">
            <v>456.54199999999997</v>
          </cell>
          <cell r="CJ47">
            <v>425.89499999999998</v>
          </cell>
          <cell r="CK47">
            <v>277.56200000000001</v>
          </cell>
          <cell r="CL47">
            <v>140.20500000000001</v>
          </cell>
          <cell r="CM47">
            <v>137.35599999999999</v>
          </cell>
          <cell r="CN47">
            <v>280.06799999999998</v>
          </cell>
          <cell r="CO47">
            <v>142.65</v>
          </cell>
          <cell r="CP47">
            <v>137.41800000000001</v>
          </cell>
          <cell r="CQ47">
            <v>324.80700000000002</v>
          </cell>
          <cell r="CR47">
            <v>173.68600000000001</v>
          </cell>
          <cell r="CS47">
            <v>151.12100000000001</v>
          </cell>
          <cell r="CT47">
            <v>1102.7619999999999</v>
          </cell>
          <cell r="CU47">
            <v>569.06399999999996</v>
          </cell>
          <cell r="CV47">
            <v>533.69899999999996</v>
          </cell>
          <cell r="CW47">
            <v>437.66899999999998</v>
          </cell>
          <cell r="CX47">
            <v>215.85</v>
          </cell>
          <cell r="CY47">
            <v>221.81899999999999</v>
          </cell>
          <cell r="CZ47">
            <v>665.09400000000005</v>
          </cell>
          <cell r="DA47">
            <v>353.214</v>
          </cell>
          <cell r="DB47">
            <v>311.88</v>
          </cell>
          <cell r="DC47">
            <v>423.14100000000002</v>
          </cell>
          <cell r="DD47">
            <v>216.102</v>
          </cell>
          <cell r="DE47">
            <v>207.03899999999999</v>
          </cell>
          <cell r="DF47">
            <v>241.953</v>
          </cell>
          <cell r="DG47">
            <v>137.11199999999999</v>
          </cell>
          <cell r="DH47">
            <v>104.84099999999999</v>
          </cell>
          <cell r="DI47">
            <v>200.435</v>
          </cell>
          <cell r="DJ47">
            <v>129.358</v>
          </cell>
          <cell r="DK47">
            <v>71.076999999999998</v>
          </cell>
          <cell r="DL47">
            <v>2273.8829999999998</v>
          </cell>
          <cell r="DM47">
            <v>1165.8219999999999</v>
          </cell>
          <cell r="DN47">
            <v>1108.0609999999999</v>
          </cell>
          <cell r="DO47">
            <v>3920.585</v>
          </cell>
          <cell r="DP47">
            <v>1922.404</v>
          </cell>
          <cell r="DQ47">
            <v>1998.18</v>
          </cell>
          <cell r="DR47">
            <v>588.524</v>
          </cell>
          <cell r="DS47">
            <v>314.54000000000002</v>
          </cell>
          <cell r="DT47">
            <v>273.983</v>
          </cell>
          <cell r="DU47">
            <v>399.72</v>
          </cell>
          <cell r="DV47">
            <v>224.625</v>
          </cell>
          <cell r="DW47">
            <v>175.095</v>
          </cell>
          <cell r="DX47">
            <v>278.86799999999999</v>
          </cell>
          <cell r="DY47">
            <v>172.42500000000001</v>
          </cell>
          <cell r="DZ47">
            <v>106.443</v>
          </cell>
          <cell r="EA47">
            <v>120.852</v>
          </cell>
          <cell r="EB47">
            <v>52.2</v>
          </cell>
          <cell r="EC47">
            <v>68.653000000000006</v>
          </cell>
          <cell r="ED47">
            <v>49.517000000000003</v>
          </cell>
          <cell r="EE47">
            <v>18.503</v>
          </cell>
          <cell r="EF47">
            <v>31.013999999999999</v>
          </cell>
          <cell r="EG47">
            <v>74.094999999999999</v>
          </cell>
          <cell r="EH47">
            <v>37.353999999999999</v>
          </cell>
          <cell r="EI47">
            <v>36.741</v>
          </cell>
          <cell r="EJ47">
            <v>114.709</v>
          </cell>
          <cell r="EK47">
            <v>52.561999999999998</v>
          </cell>
          <cell r="EL47">
            <v>62.146999999999998</v>
          </cell>
          <cell r="EM47">
            <v>242.90700000000001</v>
          </cell>
          <cell r="EN47">
            <v>137.99700000000001</v>
          </cell>
          <cell r="EO47">
            <v>104.91</v>
          </cell>
          <cell r="EP47">
            <v>152.66800000000001</v>
          </cell>
          <cell r="EQ47">
            <v>97.153000000000006</v>
          </cell>
          <cell r="ER47">
            <v>55.515000000000001</v>
          </cell>
          <cell r="ES47">
            <v>13.048</v>
          </cell>
          <cell r="ET47">
            <v>4.3650000000000002</v>
          </cell>
          <cell r="EU47">
            <v>8.6829999999999998</v>
          </cell>
          <cell r="EV47">
            <v>90.239000000000004</v>
          </cell>
          <cell r="EW47">
            <v>40.844000000000001</v>
          </cell>
          <cell r="EX47">
            <v>49.395000000000003</v>
          </cell>
          <cell r="EY47">
            <v>146.33199999999999</v>
          </cell>
          <cell r="EZ47">
            <v>81.275999999999996</v>
          </cell>
          <cell r="FA47">
            <v>65.055999999999997</v>
          </cell>
          <cell r="FB47">
            <v>69.387</v>
          </cell>
          <cell r="FC47">
            <v>40.746000000000002</v>
          </cell>
          <cell r="FD47">
            <v>28.640999999999998</v>
          </cell>
          <cell r="FE47">
            <v>47.767000000000003</v>
          </cell>
          <cell r="FF47">
            <v>32.204999999999998</v>
          </cell>
          <cell r="FG47">
            <v>15.561999999999999</v>
          </cell>
          <cell r="FH47">
            <v>9.6289999999999996</v>
          </cell>
          <cell r="FI47">
            <v>5.423</v>
          </cell>
          <cell r="FJ47">
            <v>4.2060000000000004</v>
          </cell>
          <cell r="FK47">
            <v>98.564999999999998</v>
          </cell>
          <cell r="FL47">
            <v>49.070999999999998</v>
          </cell>
          <cell r="FM47">
            <v>49.493000000000002</v>
          </cell>
          <cell r="FN47">
            <v>844.97299999999996</v>
          </cell>
          <cell r="FO47">
            <v>444.09300000000002</v>
          </cell>
          <cell r="FP47">
            <v>400.88</v>
          </cell>
          <cell r="FQ47">
            <v>145.05699999999999</v>
          </cell>
          <cell r="FR47">
            <v>74.638999999999996</v>
          </cell>
          <cell r="FS47">
            <v>70.418000000000006</v>
          </cell>
          <cell r="FT47">
            <v>36.445999999999998</v>
          </cell>
          <cell r="FU47">
            <v>18.306999999999999</v>
          </cell>
          <cell r="FV47">
            <v>18.14</v>
          </cell>
          <cell r="FW47">
            <v>46.194000000000003</v>
          </cell>
          <cell r="FX47">
            <v>23.890999999999998</v>
          </cell>
          <cell r="FY47">
            <v>22.302</v>
          </cell>
          <cell r="FZ47">
            <v>62.417000000000002</v>
          </cell>
          <cell r="GA47">
            <v>32.441000000000003</v>
          </cell>
          <cell r="GB47">
            <v>29.975999999999999</v>
          </cell>
          <cell r="GC47">
            <v>699.91600000000005</v>
          </cell>
          <cell r="GD47">
            <v>369.45400000000001</v>
          </cell>
          <cell r="GE47">
            <v>330.46199999999999</v>
          </cell>
          <cell r="GF47">
            <v>275.16199999999998</v>
          </cell>
          <cell r="GG47">
            <v>144.29400000000001</v>
          </cell>
          <cell r="GH47">
            <v>130.86799999999999</v>
          </cell>
          <cell r="GI47">
            <v>83.649000000000001</v>
          </cell>
          <cell r="GJ47">
            <v>44.862000000000002</v>
          </cell>
          <cell r="GK47">
            <v>38.786000000000001</v>
          </cell>
          <cell r="GL47">
            <v>74.986999999999995</v>
          </cell>
          <cell r="GM47">
            <v>44.817999999999998</v>
          </cell>
          <cell r="GN47">
            <v>30.169</v>
          </cell>
          <cell r="GO47">
            <v>116.526</v>
          </cell>
          <cell r="GP47">
            <v>54.613</v>
          </cell>
          <cell r="GQ47">
            <v>61.912999999999997</v>
          </cell>
          <cell r="GR47">
            <v>424.75400000000002</v>
          </cell>
          <cell r="GS47">
            <v>225.16</v>
          </cell>
          <cell r="GT47">
            <v>199.59399999999999</v>
          </cell>
          <cell r="GU47">
            <v>165.10300000000001</v>
          </cell>
          <cell r="GV47">
            <v>82.05</v>
          </cell>
          <cell r="GW47">
            <v>83.052999999999997</v>
          </cell>
          <cell r="GX47">
            <v>259.65100000000001</v>
          </cell>
          <cell r="GY47">
            <v>143.11000000000001</v>
          </cell>
          <cell r="GZ47">
            <v>116.541</v>
          </cell>
          <cell r="HA47">
            <v>153.405</v>
          </cell>
          <cell r="HB47">
            <v>75.158000000000001</v>
          </cell>
          <cell r="HC47">
            <v>78.247</v>
          </cell>
          <cell r="HD47">
            <v>106.246</v>
          </cell>
          <cell r="HE47">
            <v>67.950999999999993</v>
          </cell>
          <cell r="HF47">
            <v>38.295000000000002</v>
          </cell>
          <cell r="HG47">
            <v>59.987000000000002</v>
          </cell>
          <cell r="HH47">
            <v>29.219000000000001</v>
          </cell>
          <cell r="HI47">
            <v>30.768000000000001</v>
          </cell>
          <cell r="HJ47">
            <v>784.98599999999999</v>
          </cell>
          <cell r="HK47">
            <v>414.87400000000002</v>
          </cell>
          <cell r="HL47">
            <v>370.11200000000002</v>
          </cell>
          <cell r="HM47">
            <v>1400.9059999999999</v>
          </cell>
          <cell r="HN47">
            <v>686.83600000000001</v>
          </cell>
          <cell r="HO47">
            <v>714.07</v>
          </cell>
          <cell r="HP47">
            <v>202.422</v>
          </cell>
          <cell r="HQ47">
            <v>97.534000000000006</v>
          </cell>
          <cell r="HR47">
            <v>104.887</v>
          </cell>
          <cell r="HS47">
            <v>147.185</v>
          </cell>
          <cell r="HT47">
            <v>68.191000000000003</v>
          </cell>
          <cell r="HU47">
            <v>78.994</v>
          </cell>
          <cell r="HV47">
            <v>91.721999999999994</v>
          </cell>
          <cell r="HW47">
            <v>46.911999999999999</v>
          </cell>
          <cell r="HX47">
            <v>44.81</v>
          </cell>
          <cell r="HY47">
            <v>55.463000000000001</v>
          </cell>
          <cell r="HZ47">
            <v>21.279</v>
          </cell>
          <cell r="IA47">
            <v>34.183999999999997</v>
          </cell>
          <cell r="IB47">
            <v>22.265000000000001</v>
          </cell>
          <cell r="IC47">
            <v>8.4819999999999993</v>
          </cell>
          <cell r="ID47">
            <v>13.784000000000001</v>
          </cell>
          <cell r="IE47">
            <v>21.574000000000002</v>
          </cell>
          <cell r="IF47">
            <v>12.975</v>
          </cell>
          <cell r="IG47">
            <v>8.5990000000000002</v>
          </cell>
          <cell r="IH47">
            <v>33.662999999999997</v>
          </cell>
          <cell r="II47">
            <v>16.369</v>
          </cell>
          <cell r="IJ47">
            <v>17.294</v>
          </cell>
          <cell r="IK47">
            <v>77.697999999999993</v>
          </cell>
          <cell r="IL47">
            <v>36.966999999999999</v>
          </cell>
          <cell r="IM47">
            <v>40.731000000000002</v>
          </cell>
          <cell r="IN47">
            <v>44.386000000000003</v>
          </cell>
          <cell r="IO47">
            <v>21.004000000000001</v>
          </cell>
          <cell r="IP47">
            <v>23.382000000000001</v>
          </cell>
          <cell r="IQ47">
            <v>6.2770000000000001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853.95299999999997</v>
          </cell>
          <cell r="C59">
            <v>475.82600000000002</v>
          </cell>
          <cell r="D59">
            <v>378.12700000000001</v>
          </cell>
          <cell r="E59">
            <v>523.726</v>
          </cell>
          <cell r="F59">
            <v>279.26799999999997</v>
          </cell>
          <cell r="G59">
            <v>244.458</v>
          </cell>
          <cell r="H59">
            <v>330.22699999999998</v>
          </cell>
          <cell r="I59">
            <v>196.55799999999999</v>
          </cell>
          <cell r="J59">
            <v>133.66999999999999</v>
          </cell>
          <cell r="K59">
            <v>299.75400000000002</v>
          </cell>
          <cell r="L59">
            <v>159.51499999999999</v>
          </cell>
          <cell r="M59">
            <v>140.239</v>
          </cell>
          <cell r="N59">
            <v>3067.665</v>
          </cell>
          <cell r="O59">
            <v>1637.424</v>
          </cell>
          <cell r="P59">
            <v>1430.241</v>
          </cell>
          <cell r="Q59">
            <v>5266.0749999999998</v>
          </cell>
          <cell r="R59">
            <v>2581.5140000000001</v>
          </cell>
          <cell r="S59">
            <v>2684.5610000000001</v>
          </cell>
          <cell r="T59">
            <v>879.27</v>
          </cell>
          <cell r="U59">
            <v>410.601</v>
          </cell>
          <cell r="V59">
            <v>468.67</v>
          </cell>
          <cell r="W59">
            <v>631.66600000000005</v>
          </cell>
          <cell r="X59">
            <v>304.935</v>
          </cell>
          <cell r="Y59">
            <v>326.73099999999999</v>
          </cell>
          <cell r="Z59">
            <v>422.18900000000002</v>
          </cell>
          <cell r="AA59">
            <v>222.327</v>
          </cell>
          <cell r="AB59">
            <v>199.86199999999999</v>
          </cell>
          <cell r="AC59">
            <v>209.477</v>
          </cell>
          <cell r="AD59">
            <v>82.608000000000004</v>
          </cell>
          <cell r="AE59">
            <v>126.869</v>
          </cell>
          <cell r="AF59">
            <v>79.055999999999997</v>
          </cell>
          <cell r="AG59">
            <v>29.748999999999999</v>
          </cell>
          <cell r="AH59">
            <v>49.307000000000002</v>
          </cell>
          <cell r="AI59">
            <v>78.504999999999995</v>
          </cell>
          <cell r="AJ59">
            <v>43.655000000000001</v>
          </cell>
          <cell r="AK59">
            <v>34.848999999999997</v>
          </cell>
          <cell r="AL59">
            <v>169.1</v>
          </cell>
          <cell r="AM59">
            <v>62.011000000000003</v>
          </cell>
          <cell r="AN59">
            <v>107.09</v>
          </cell>
          <cell r="AO59">
            <v>379.81900000000002</v>
          </cell>
          <cell r="AP59">
            <v>168.791</v>
          </cell>
          <cell r="AQ59">
            <v>211.02799999999999</v>
          </cell>
          <cell r="AR59">
            <v>234.95</v>
          </cell>
          <cell r="AS59">
            <v>118.983</v>
          </cell>
          <cell r="AT59">
            <v>115.967</v>
          </cell>
          <cell r="AU59">
            <v>23.742000000000001</v>
          </cell>
          <cell r="AV59">
            <v>8.7530000000000001</v>
          </cell>
          <cell r="AW59">
            <v>14.99</v>
          </cell>
          <cell r="AX59">
            <v>144.869</v>
          </cell>
          <cell r="AY59">
            <v>49.808</v>
          </cell>
          <cell r="AZ59">
            <v>95.061000000000007</v>
          </cell>
          <cell r="BA59">
            <v>167.54</v>
          </cell>
          <cell r="BB59">
            <v>96.39</v>
          </cell>
          <cell r="BC59">
            <v>71.150000000000006</v>
          </cell>
          <cell r="BD59">
            <v>72.537000000000006</v>
          </cell>
          <cell r="BE59">
            <v>46.191000000000003</v>
          </cell>
          <cell r="BF59">
            <v>26.346</v>
          </cell>
          <cell r="BG59">
            <v>64.804000000000002</v>
          </cell>
          <cell r="BH59">
            <v>40.533000000000001</v>
          </cell>
          <cell r="BI59">
            <v>24.271999999999998</v>
          </cell>
          <cell r="BJ59">
            <v>10.63</v>
          </cell>
          <cell r="BK59">
            <v>7.7240000000000002</v>
          </cell>
          <cell r="BL59">
            <v>2.907</v>
          </cell>
          <cell r="BM59">
            <v>102.736</v>
          </cell>
          <cell r="BN59">
            <v>55.857999999999997</v>
          </cell>
          <cell r="BO59">
            <v>46.878</v>
          </cell>
          <cell r="BP59">
            <v>2491.0709999999999</v>
          </cell>
          <cell r="BQ59">
            <v>1298.105</v>
          </cell>
          <cell r="BR59">
            <v>1192.9659999999999</v>
          </cell>
          <cell r="BS59">
            <v>480.98200000000003</v>
          </cell>
          <cell r="BT59">
            <v>244.67699999999999</v>
          </cell>
          <cell r="BU59">
            <v>236.304</v>
          </cell>
          <cell r="BV59">
            <v>120.91500000000001</v>
          </cell>
          <cell r="BW59">
            <v>60.231000000000002</v>
          </cell>
          <cell r="BX59">
            <v>60.685000000000002</v>
          </cell>
          <cell r="BY59">
            <v>136.67599999999999</v>
          </cell>
          <cell r="BZ59">
            <v>73.5</v>
          </cell>
          <cell r="CA59">
            <v>63.176000000000002</v>
          </cell>
          <cell r="CB59">
            <v>223.39</v>
          </cell>
          <cell r="CC59">
            <v>110.947</v>
          </cell>
          <cell r="CD59">
            <v>112.443</v>
          </cell>
          <cell r="CE59">
            <v>2010.09</v>
          </cell>
          <cell r="CF59">
            <v>1053.4269999999999</v>
          </cell>
          <cell r="CG59">
            <v>956.66200000000003</v>
          </cell>
          <cell r="CH59">
            <v>908.14300000000003</v>
          </cell>
          <cell r="CI59">
            <v>459.73599999999999</v>
          </cell>
          <cell r="CJ59">
            <v>448.40699999999998</v>
          </cell>
          <cell r="CK59">
            <v>261.40499999999997</v>
          </cell>
          <cell r="CL59">
            <v>129.78800000000001</v>
          </cell>
          <cell r="CM59">
            <v>131.61600000000001</v>
          </cell>
          <cell r="CN59">
            <v>274.43400000000003</v>
          </cell>
          <cell r="CO59">
            <v>139.02500000000001</v>
          </cell>
          <cell r="CP59">
            <v>135.40899999999999</v>
          </cell>
          <cell r="CQ59">
            <v>372.30399999999997</v>
          </cell>
          <cell r="CR59">
            <v>190.922</v>
          </cell>
          <cell r="CS59">
            <v>181.38200000000001</v>
          </cell>
          <cell r="CT59">
            <v>1101.9469999999999</v>
          </cell>
          <cell r="CU59">
            <v>593.69100000000003</v>
          </cell>
          <cell r="CV59">
            <v>508.255</v>
          </cell>
          <cell r="CW59">
            <v>463.11200000000002</v>
          </cell>
          <cell r="CX59">
            <v>245.71700000000001</v>
          </cell>
          <cell r="CY59">
            <v>217.39599999999999</v>
          </cell>
          <cell r="CZ59">
            <v>638.83500000000004</v>
          </cell>
          <cell r="DA59">
            <v>347.97500000000002</v>
          </cell>
          <cell r="DB59">
            <v>290.86</v>
          </cell>
          <cell r="DC59">
            <v>400.74299999999999</v>
          </cell>
          <cell r="DD59">
            <v>207.38800000000001</v>
          </cell>
          <cell r="DE59">
            <v>193.35599999999999</v>
          </cell>
          <cell r="DF59">
            <v>238.09100000000001</v>
          </cell>
          <cell r="DG59">
            <v>140.58699999999999</v>
          </cell>
          <cell r="DH59">
            <v>97.504000000000005</v>
          </cell>
          <cell r="DI59">
            <v>203.899</v>
          </cell>
          <cell r="DJ59">
            <v>117.149</v>
          </cell>
          <cell r="DK59">
            <v>86.75</v>
          </cell>
          <cell r="DL59">
            <v>2287.1729999999998</v>
          </cell>
          <cell r="DM59">
            <v>1180.9559999999999</v>
          </cell>
          <cell r="DN59">
            <v>1106.2159999999999</v>
          </cell>
          <cell r="DO59">
            <v>3964.9989999999998</v>
          </cell>
          <cell r="DP59">
            <v>1934.627</v>
          </cell>
          <cell r="DQ59">
            <v>2030.3720000000001</v>
          </cell>
          <cell r="DR59">
            <v>592.35699999999997</v>
          </cell>
          <cell r="DS59">
            <v>310.22000000000003</v>
          </cell>
          <cell r="DT59">
            <v>282.13799999999998</v>
          </cell>
          <cell r="DU59">
            <v>411.57799999999997</v>
          </cell>
          <cell r="DV59">
            <v>223.785</v>
          </cell>
          <cell r="DW59">
            <v>187.79400000000001</v>
          </cell>
          <cell r="DX59">
            <v>273.33300000000003</v>
          </cell>
          <cell r="DY59">
            <v>156.56200000000001</v>
          </cell>
          <cell r="DZ59">
            <v>116.771</v>
          </cell>
          <cell r="EA59">
            <v>138.24600000000001</v>
          </cell>
          <cell r="EB59">
            <v>67.222999999999999</v>
          </cell>
          <cell r="EC59">
            <v>71.022999999999996</v>
          </cell>
          <cell r="ED59">
            <v>49.173999999999999</v>
          </cell>
          <cell r="EE59">
            <v>24.292000000000002</v>
          </cell>
          <cell r="EF59">
            <v>24.881</v>
          </cell>
          <cell r="EG59">
            <v>61.875999999999998</v>
          </cell>
          <cell r="EH59">
            <v>33.628999999999998</v>
          </cell>
          <cell r="EI59">
            <v>28.247</v>
          </cell>
          <cell r="EJ59">
            <v>118.90300000000001</v>
          </cell>
          <cell r="EK59">
            <v>52.805999999999997</v>
          </cell>
          <cell r="EL59">
            <v>66.096999999999994</v>
          </cell>
          <cell r="EM59">
            <v>254.28399999999999</v>
          </cell>
          <cell r="EN59">
            <v>124.973</v>
          </cell>
          <cell r="EO59">
            <v>129.31</v>
          </cell>
          <cell r="EP59">
            <v>161.947</v>
          </cell>
          <cell r="EQ59">
            <v>90.89</v>
          </cell>
          <cell r="ER59">
            <v>71.057000000000002</v>
          </cell>
          <cell r="ES59">
            <v>19.725000000000001</v>
          </cell>
          <cell r="ET59">
            <v>9.3989999999999991</v>
          </cell>
          <cell r="EU59">
            <v>10.326000000000001</v>
          </cell>
          <cell r="EV59">
            <v>92.335999999999999</v>
          </cell>
          <cell r="EW59">
            <v>34.084000000000003</v>
          </cell>
          <cell r="EX59">
            <v>58.253</v>
          </cell>
          <cell r="EY59">
            <v>130.39400000000001</v>
          </cell>
          <cell r="EZ59">
            <v>78.61</v>
          </cell>
          <cell r="FA59">
            <v>51.783999999999999</v>
          </cell>
          <cell r="FB59">
            <v>52.44</v>
          </cell>
          <cell r="FC59">
            <v>34.323</v>
          </cell>
          <cell r="FD59">
            <v>18.117999999999999</v>
          </cell>
          <cell r="FE59">
            <v>41.951000000000001</v>
          </cell>
          <cell r="FF59">
            <v>26.259</v>
          </cell>
          <cell r="FG59">
            <v>15.693</v>
          </cell>
          <cell r="FH59">
            <v>4.2409999999999997</v>
          </cell>
          <cell r="FI59">
            <v>4.2409999999999997</v>
          </cell>
          <cell r="FJ59">
            <v>0</v>
          </cell>
          <cell r="FK59">
            <v>88.441999999999993</v>
          </cell>
          <cell r="FL59">
            <v>52.350999999999999</v>
          </cell>
          <cell r="FM59">
            <v>36.091000000000001</v>
          </cell>
          <cell r="FN59">
            <v>845.15300000000002</v>
          </cell>
          <cell r="FO59">
            <v>449.67099999999999</v>
          </cell>
          <cell r="FP59">
            <v>395.48200000000003</v>
          </cell>
          <cell r="FQ59">
            <v>140.684</v>
          </cell>
          <cell r="FR59">
            <v>74.831999999999994</v>
          </cell>
          <cell r="FS59">
            <v>65.852000000000004</v>
          </cell>
          <cell r="FT59">
            <v>39.799999999999997</v>
          </cell>
          <cell r="FU59">
            <v>19.262</v>
          </cell>
          <cell r="FV59">
            <v>20.539000000000001</v>
          </cell>
          <cell r="FW59">
            <v>37.814</v>
          </cell>
          <cell r="FX59">
            <v>17.972999999999999</v>
          </cell>
          <cell r="FY59">
            <v>19.841000000000001</v>
          </cell>
          <cell r="FZ59">
            <v>63.069000000000003</v>
          </cell>
          <cell r="GA59">
            <v>37.597000000000001</v>
          </cell>
          <cell r="GB59">
            <v>25.472000000000001</v>
          </cell>
          <cell r="GC59">
            <v>704.46900000000005</v>
          </cell>
          <cell r="GD59">
            <v>374.839</v>
          </cell>
          <cell r="GE59">
            <v>329.63</v>
          </cell>
          <cell r="GF59">
            <v>290.63600000000002</v>
          </cell>
          <cell r="GG59">
            <v>151.71899999999999</v>
          </cell>
          <cell r="GH59">
            <v>138.917</v>
          </cell>
          <cell r="GI59">
            <v>86.527000000000001</v>
          </cell>
          <cell r="GJ59">
            <v>45.343000000000004</v>
          </cell>
          <cell r="GK59">
            <v>41.183999999999997</v>
          </cell>
          <cell r="GL59">
            <v>85.728999999999999</v>
          </cell>
          <cell r="GM59">
            <v>45.198999999999998</v>
          </cell>
          <cell r="GN59">
            <v>40.53</v>
          </cell>
          <cell r="GO59">
            <v>118.38</v>
          </cell>
          <cell r="GP59">
            <v>61.177</v>
          </cell>
          <cell r="GQ59">
            <v>57.204000000000001</v>
          </cell>
          <cell r="GR59">
            <v>413.83199999999999</v>
          </cell>
          <cell r="GS59">
            <v>223.12</v>
          </cell>
          <cell r="GT59">
            <v>190.71199999999999</v>
          </cell>
          <cell r="GU59">
            <v>157.601</v>
          </cell>
          <cell r="GV59">
            <v>80.429000000000002</v>
          </cell>
          <cell r="GW59">
            <v>77.171999999999997</v>
          </cell>
          <cell r="GX59">
            <v>256.23099999999999</v>
          </cell>
          <cell r="GY59">
            <v>142.691</v>
          </cell>
          <cell r="GZ59">
            <v>113.54</v>
          </cell>
          <cell r="HA59">
            <v>150.63800000000001</v>
          </cell>
          <cell r="HB59">
            <v>80.703999999999994</v>
          </cell>
          <cell r="HC59">
            <v>69.933000000000007</v>
          </cell>
          <cell r="HD59">
            <v>105.59399999999999</v>
          </cell>
          <cell r="HE59">
            <v>61.987000000000002</v>
          </cell>
          <cell r="HF59">
            <v>43.606999999999999</v>
          </cell>
          <cell r="HG59">
            <v>55.22</v>
          </cell>
          <cell r="HH59">
            <v>32.712000000000003</v>
          </cell>
          <cell r="HI59">
            <v>22.507999999999999</v>
          </cell>
          <cell r="HJ59">
            <v>789.93299999999999</v>
          </cell>
          <cell r="HK59">
            <v>416.959</v>
          </cell>
          <cell r="HL59">
            <v>372.97399999999999</v>
          </cell>
          <cell r="HM59">
            <v>1413.63</v>
          </cell>
          <cell r="HN59">
            <v>694.80200000000002</v>
          </cell>
          <cell r="HO59">
            <v>718.82799999999997</v>
          </cell>
          <cell r="HP59">
            <v>199.232</v>
          </cell>
          <cell r="HQ59">
            <v>96.426000000000002</v>
          </cell>
          <cell r="HR59">
            <v>102.807</v>
          </cell>
          <cell r="HS59">
            <v>143.75700000000001</v>
          </cell>
          <cell r="HT59">
            <v>72.322999999999993</v>
          </cell>
          <cell r="HU59">
            <v>71.433999999999997</v>
          </cell>
          <cell r="HV59">
            <v>80.596999999999994</v>
          </cell>
          <cell r="HW59">
            <v>44.749000000000002</v>
          </cell>
          <cell r="HX59">
            <v>35.847999999999999</v>
          </cell>
          <cell r="HY59">
            <v>63.16</v>
          </cell>
          <cell r="HZ59">
            <v>27.573</v>
          </cell>
          <cell r="IA59">
            <v>35.587000000000003</v>
          </cell>
          <cell r="IB59">
            <v>18.059999999999999</v>
          </cell>
          <cell r="IC59">
            <v>7.2960000000000003</v>
          </cell>
          <cell r="ID59">
            <v>10.765000000000001</v>
          </cell>
          <cell r="IE59">
            <v>17.283000000000001</v>
          </cell>
          <cell r="IF59">
            <v>10.298999999999999</v>
          </cell>
          <cell r="IG59">
            <v>6.984</v>
          </cell>
          <cell r="IH59">
            <v>38.192</v>
          </cell>
          <cell r="II59">
            <v>13.804</v>
          </cell>
          <cell r="IJ59">
            <v>24.388999999999999</v>
          </cell>
          <cell r="IK59">
            <v>70.004000000000005</v>
          </cell>
          <cell r="IL59">
            <v>34.042000000000002</v>
          </cell>
          <cell r="IM59">
            <v>35.962000000000003</v>
          </cell>
          <cell r="IN59">
            <v>41.465000000000003</v>
          </cell>
          <cell r="IO59">
            <v>23.593</v>
          </cell>
          <cell r="IP59">
            <v>17.870999999999999</v>
          </cell>
          <cell r="IQ59">
            <v>6.4249999999999998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888.06799999999998</v>
          </cell>
          <cell r="C71">
            <v>489.85899999999998</v>
          </cell>
          <cell r="D71">
            <v>398.209</v>
          </cell>
          <cell r="E71">
            <v>550.96699999999998</v>
          </cell>
          <cell r="F71">
            <v>279.7</v>
          </cell>
          <cell r="G71">
            <v>271.267</v>
          </cell>
          <cell r="H71">
            <v>337.101</v>
          </cell>
          <cell r="I71">
            <v>210.15899999999999</v>
          </cell>
          <cell r="J71">
            <v>126.94199999999999</v>
          </cell>
          <cell r="K71">
            <v>302.93099999999998</v>
          </cell>
          <cell r="L71">
            <v>176.161</v>
          </cell>
          <cell r="M71">
            <v>126.77</v>
          </cell>
          <cell r="N71">
            <v>3124.9609999999998</v>
          </cell>
          <cell r="O71">
            <v>1633.12</v>
          </cell>
          <cell r="P71">
            <v>1491.84</v>
          </cell>
          <cell r="Q71">
            <v>5378.4110000000001</v>
          </cell>
          <cell r="R71">
            <v>2645.1149999999998</v>
          </cell>
          <cell r="S71">
            <v>2733.2959999999998</v>
          </cell>
          <cell r="T71">
            <v>937.84699999999998</v>
          </cell>
          <cell r="U71">
            <v>478.947</v>
          </cell>
          <cell r="V71">
            <v>458.9</v>
          </cell>
          <cell r="W71">
            <v>674.60400000000004</v>
          </cell>
          <cell r="X71">
            <v>357.69400000000002</v>
          </cell>
          <cell r="Y71">
            <v>316.911</v>
          </cell>
          <cell r="Z71">
            <v>455.26799999999997</v>
          </cell>
          <cell r="AA71">
            <v>250.44399999999999</v>
          </cell>
          <cell r="AB71">
            <v>204.82300000000001</v>
          </cell>
          <cell r="AC71">
            <v>219.33699999999999</v>
          </cell>
          <cell r="AD71">
            <v>107.25</v>
          </cell>
          <cell r="AE71">
            <v>112.087</v>
          </cell>
          <cell r="AF71">
            <v>90.049000000000007</v>
          </cell>
          <cell r="AG71">
            <v>36.792000000000002</v>
          </cell>
          <cell r="AH71">
            <v>53.256999999999998</v>
          </cell>
          <cell r="AI71">
            <v>81.051000000000002</v>
          </cell>
          <cell r="AJ71">
            <v>49.143999999999998</v>
          </cell>
          <cell r="AK71">
            <v>31.907</v>
          </cell>
          <cell r="AL71">
            <v>182.19200000000001</v>
          </cell>
          <cell r="AM71">
            <v>72.11</v>
          </cell>
          <cell r="AN71">
            <v>110.083</v>
          </cell>
          <cell r="AO71">
            <v>378.91199999999998</v>
          </cell>
          <cell r="AP71">
            <v>184.58500000000001</v>
          </cell>
          <cell r="AQ71">
            <v>194.327</v>
          </cell>
          <cell r="AR71">
            <v>226.786</v>
          </cell>
          <cell r="AS71">
            <v>126.95</v>
          </cell>
          <cell r="AT71">
            <v>99.835999999999999</v>
          </cell>
          <cell r="AU71">
            <v>23.555</v>
          </cell>
          <cell r="AV71">
            <v>8.4979999999999993</v>
          </cell>
          <cell r="AW71">
            <v>15.055999999999999</v>
          </cell>
          <cell r="AX71">
            <v>152.126</v>
          </cell>
          <cell r="AY71">
            <v>57.634999999999998</v>
          </cell>
          <cell r="AZ71">
            <v>94.491</v>
          </cell>
          <cell r="BA71">
            <v>187.262</v>
          </cell>
          <cell r="BB71">
            <v>112.83</v>
          </cell>
          <cell r="BC71">
            <v>74.432000000000002</v>
          </cell>
          <cell r="BD71">
            <v>77.540000000000006</v>
          </cell>
          <cell r="BE71">
            <v>49.563000000000002</v>
          </cell>
          <cell r="BF71">
            <v>27.977</v>
          </cell>
          <cell r="BG71">
            <v>76.144999999999996</v>
          </cell>
          <cell r="BH71">
            <v>49.210999999999999</v>
          </cell>
          <cell r="BI71">
            <v>26.933</v>
          </cell>
          <cell r="BJ71">
            <v>10.458</v>
          </cell>
          <cell r="BK71">
            <v>6.1769999999999996</v>
          </cell>
          <cell r="BL71">
            <v>4.2809999999999997</v>
          </cell>
          <cell r="BM71">
            <v>111.117</v>
          </cell>
          <cell r="BN71">
            <v>63.619</v>
          </cell>
          <cell r="BO71">
            <v>47.497999999999998</v>
          </cell>
          <cell r="BP71">
            <v>2564.4969999999998</v>
          </cell>
          <cell r="BQ71">
            <v>1326.163</v>
          </cell>
          <cell r="BR71">
            <v>1238.3340000000001</v>
          </cell>
          <cell r="BS71">
            <v>458.46800000000002</v>
          </cell>
          <cell r="BT71">
            <v>240.691</v>
          </cell>
          <cell r="BU71">
            <v>217.77699999999999</v>
          </cell>
          <cell r="BV71">
            <v>116.99</v>
          </cell>
          <cell r="BW71">
            <v>60.984000000000002</v>
          </cell>
          <cell r="BX71">
            <v>56.005000000000003</v>
          </cell>
          <cell r="BY71">
            <v>131.81200000000001</v>
          </cell>
          <cell r="BZ71">
            <v>68</v>
          </cell>
          <cell r="CA71">
            <v>63.811999999999998</v>
          </cell>
          <cell r="CB71">
            <v>209.666</v>
          </cell>
          <cell r="CC71">
            <v>111.70699999999999</v>
          </cell>
          <cell r="CD71">
            <v>97.959000000000003</v>
          </cell>
          <cell r="CE71">
            <v>2106.029</v>
          </cell>
          <cell r="CF71">
            <v>1085.472</v>
          </cell>
          <cell r="CG71">
            <v>1020.557</v>
          </cell>
          <cell r="CH71">
            <v>964.90599999999995</v>
          </cell>
          <cell r="CI71">
            <v>496.52699999999999</v>
          </cell>
          <cell r="CJ71">
            <v>468.37900000000002</v>
          </cell>
          <cell r="CK71">
            <v>273.80700000000002</v>
          </cell>
          <cell r="CL71">
            <v>125.57299999999999</v>
          </cell>
          <cell r="CM71">
            <v>148.23400000000001</v>
          </cell>
          <cell r="CN71">
            <v>292.96699999999998</v>
          </cell>
          <cell r="CO71">
            <v>157.27500000000001</v>
          </cell>
          <cell r="CP71">
            <v>135.691</v>
          </cell>
          <cell r="CQ71">
            <v>398.13299999999998</v>
          </cell>
          <cell r="CR71">
            <v>213.679</v>
          </cell>
          <cell r="CS71">
            <v>184.45400000000001</v>
          </cell>
          <cell r="CT71">
            <v>1141.1220000000001</v>
          </cell>
          <cell r="CU71">
            <v>588.94500000000005</v>
          </cell>
          <cell r="CV71">
            <v>552.17700000000002</v>
          </cell>
          <cell r="CW71">
            <v>431.54500000000002</v>
          </cell>
          <cell r="CX71">
            <v>224.357</v>
          </cell>
          <cell r="CY71">
            <v>207.18799999999999</v>
          </cell>
          <cell r="CZ71">
            <v>709.577</v>
          </cell>
          <cell r="DA71">
            <v>364.58800000000002</v>
          </cell>
          <cell r="DB71">
            <v>344.98899999999998</v>
          </cell>
          <cell r="DC71">
            <v>446.16199999999998</v>
          </cell>
          <cell r="DD71">
            <v>212.553</v>
          </cell>
          <cell r="DE71">
            <v>233.60900000000001</v>
          </cell>
          <cell r="DF71">
            <v>263.41500000000002</v>
          </cell>
          <cell r="DG71">
            <v>152.035</v>
          </cell>
          <cell r="DH71">
            <v>111.381</v>
          </cell>
          <cell r="DI71">
            <v>199.209</v>
          </cell>
          <cell r="DJ71">
            <v>107.22499999999999</v>
          </cell>
          <cell r="DK71">
            <v>91.983999999999995</v>
          </cell>
          <cell r="DL71">
            <v>2365.288</v>
          </cell>
          <cell r="DM71">
            <v>1218.9380000000001</v>
          </cell>
          <cell r="DN71">
            <v>1146.3499999999999</v>
          </cell>
          <cell r="DO71">
            <v>4076.7249999999999</v>
          </cell>
          <cell r="DP71">
            <v>1999.3389999999999</v>
          </cell>
          <cell r="DQ71">
            <v>2077.386</v>
          </cell>
          <cell r="DR71">
            <v>596.68700000000001</v>
          </cell>
          <cell r="DS71">
            <v>290.72199999999998</v>
          </cell>
          <cell r="DT71">
            <v>305.96499999999997</v>
          </cell>
          <cell r="DU71">
            <v>422.68400000000003</v>
          </cell>
          <cell r="DV71">
            <v>209.16499999999999</v>
          </cell>
          <cell r="DW71">
            <v>213.51900000000001</v>
          </cell>
          <cell r="DX71">
            <v>286.66699999999997</v>
          </cell>
          <cell r="DY71">
            <v>149.35300000000001</v>
          </cell>
          <cell r="DZ71">
            <v>137.31399999999999</v>
          </cell>
          <cell r="EA71">
            <v>136.017</v>
          </cell>
          <cell r="EB71">
            <v>59.811999999999998</v>
          </cell>
          <cell r="EC71">
            <v>76.204999999999998</v>
          </cell>
          <cell r="ED71">
            <v>48.662999999999997</v>
          </cell>
          <cell r="EE71">
            <v>16.003</v>
          </cell>
          <cell r="EF71">
            <v>32.658999999999999</v>
          </cell>
          <cell r="EG71">
            <v>60.384999999999998</v>
          </cell>
          <cell r="EH71">
            <v>39.548000000000002</v>
          </cell>
          <cell r="EI71">
            <v>20.837</v>
          </cell>
          <cell r="EJ71">
            <v>113.61799999999999</v>
          </cell>
          <cell r="EK71">
            <v>42.009</v>
          </cell>
          <cell r="EL71">
            <v>71.608999999999995</v>
          </cell>
          <cell r="EM71">
            <v>241.73500000000001</v>
          </cell>
          <cell r="EN71">
            <v>114.465</v>
          </cell>
          <cell r="EO71">
            <v>127.271</v>
          </cell>
          <cell r="EP71">
            <v>149.178</v>
          </cell>
          <cell r="EQ71">
            <v>78.524000000000001</v>
          </cell>
          <cell r="ER71">
            <v>70.653999999999996</v>
          </cell>
          <cell r="ES71">
            <v>16.931999999999999</v>
          </cell>
          <cell r="ET71">
            <v>5.7629999999999999</v>
          </cell>
          <cell r="EU71">
            <v>11.169</v>
          </cell>
          <cell r="EV71">
            <v>92.557000000000002</v>
          </cell>
          <cell r="EW71">
            <v>35.941000000000003</v>
          </cell>
          <cell r="EX71">
            <v>56.616999999999997</v>
          </cell>
          <cell r="EY71">
            <v>131.476</v>
          </cell>
          <cell r="EZ71">
            <v>74.316999999999993</v>
          </cell>
          <cell r="FA71">
            <v>57.158000000000001</v>
          </cell>
          <cell r="FB71">
            <v>52.021000000000001</v>
          </cell>
          <cell r="FC71">
            <v>34.649000000000001</v>
          </cell>
          <cell r="FD71">
            <v>17.372</v>
          </cell>
          <cell r="FE71">
            <v>50.030999999999999</v>
          </cell>
          <cell r="FF71">
            <v>28.701000000000001</v>
          </cell>
          <cell r="FG71">
            <v>21.329000000000001</v>
          </cell>
          <cell r="FH71">
            <v>6.4080000000000004</v>
          </cell>
          <cell r="FI71">
            <v>3.9489999999999998</v>
          </cell>
          <cell r="FJ71">
            <v>2.4590000000000001</v>
          </cell>
          <cell r="FK71">
            <v>81.444999999999993</v>
          </cell>
          <cell r="FL71">
            <v>45.616</v>
          </cell>
          <cell r="FM71">
            <v>35.829000000000001</v>
          </cell>
          <cell r="FN71">
            <v>853.61300000000006</v>
          </cell>
          <cell r="FO71">
            <v>438.56700000000001</v>
          </cell>
          <cell r="FP71">
            <v>415.04599999999999</v>
          </cell>
          <cell r="FQ71">
            <v>152.82599999999999</v>
          </cell>
          <cell r="FR71">
            <v>74.754000000000005</v>
          </cell>
          <cell r="FS71">
            <v>78.072000000000003</v>
          </cell>
          <cell r="FT71">
            <v>36.164000000000001</v>
          </cell>
          <cell r="FU71">
            <v>16.081</v>
          </cell>
          <cell r="FV71">
            <v>20.084</v>
          </cell>
          <cell r="FW71">
            <v>46.744</v>
          </cell>
          <cell r="FX71">
            <v>22.222999999999999</v>
          </cell>
          <cell r="FY71">
            <v>24.521000000000001</v>
          </cell>
          <cell r="FZ71">
            <v>69.918000000000006</v>
          </cell>
          <cell r="GA71">
            <v>36.450000000000003</v>
          </cell>
          <cell r="GB71">
            <v>33.466999999999999</v>
          </cell>
          <cell r="GC71">
            <v>700.78800000000001</v>
          </cell>
          <cell r="GD71">
            <v>363.81299999999999</v>
          </cell>
          <cell r="GE71">
            <v>336.97399999999999</v>
          </cell>
          <cell r="GF71">
            <v>281.62400000000002</v>
          </cell>
          <cell r="GG71">
            <v>144.28399999999999</v>
          </cell>
          <cell r="GH71">
            <v>137.339</v>
          </cell>
          <cell r="GI71">
            <v>82.043000000000006</v>
          </cell>
          <cell r="GJ71">
            <v>43.988</v>
          </cell>
          <cell r="GK71">
            <v>38.055</v>
          </cell>
          <cell r="GL71">
            <v>88.433000000000007</v>
          </cell>
          <cell r="GM71">
            <v>46.094999999999999</v>
          </cell>
          <cell r="GN71">
            <v>42.338999999999999</v>
          </cell>
          <cell r="GO71">
            <v>111.148</v>
          </cell>
          <cell r="GP71">
            <v>54.201999999999998</v>
          </cell>
          <cell r="GQ71">
            <v>56.945999999999998</v>
          </cell>
          <cell r="GR71">
            <v>419.16399999999999</v>
          </cell>
          <cell r="GS71">
            <v>219.529</v>
          </cell>
          <cell r="GT71">
            <v>199.63499999999999</v>
          </cell>
          <cell r="GU71">
            <v>159.172</v>
          </cell>
          <cell r="GV71">
            <v>80.427000000000007</v>
          </cell>
          <cell r="GW71">
            <v>78.745000000000005</v>
          </cell>
          <cell r="GX71">
            <v>259.99200000000002</v>
          </cell>
          <cell r="GY71">
            <v>139.102</v>
          </cell>
          <cell r="GZ71">
            <v>120.89</v>
          </cell>
          <cell r="HA71">
            <v>163.93</v>
          </cell>
          <cell r="HB71">
            <v>85.525000000000006</v>
          </cell>
          <cell r="HC71">
            <v>78.405000000000001</v>
          </cell>
          <cell r="HD71">
            <v>96.063000000000002</v>
          </cell>
          <cell r="HE71">
            <v>53.576999999999998</v>
          </cell>
          <cell r="HF71">
            <v>42.484999999999999</v>
          </cell>
          <cell r="HG71">
            <v>69.093999999999994</v>
          </cell>
          <cell r="HH71">
            <v>36.067999999999998</v>
          </cell>
          <cell r="HI71">
            <v>33.026000000000003</v>
          </cell>
          <cell r="HJ71">
            <v>784.51900000000001</v>
          </cell>
          <cell r="HK71">
            <v>402.49900000000002</v>
          </cell>
          <cell r="HL71">
            <v>382.02</v>
          </cell>
          <cell r="HM71">
            <v>1429.6880000000001</v>
          </cell>
          <cell r="HN71">
            <v>702.245</v>
          </cell>
          <cell r="HO71">
            <v>727.44299999999998</v>
          </cell>
          <cell r="HP71">
            <v>223.072</v>
          </cell>
          <cell r="HQ71">
            <v>104.601</v>
          </cell>
          <cell r="HR71">
            <v>118.471</v>
          </cell>
          <cell r="HS71">
            <v>158.56700000000001</v>
          </cell>
          <cell r="HT71">
            <v>75.313999999999993</v>
          </cell>
          <cell r="HU71">
            <v>83.253</v>
          </cell>
          <cell r="HV71">
            <v>105.123</v>
          </cell>
          <cell r="HW71">
            <v>52.002000000000002</v>
          </cell>
          <cell r="HX71">
            <v>53.12</v>
          </cell>
          <cell r="HY71">
            <v>53.445</v>
          </cell>
          <cell r="HZ71">
            <v>23.312000000000001</v>
          </cell>
          <cell r="IA71">
            <v>30.132999999999999</v>
          </cell>
          <cell r="IB71">
            <v>24.295000000000002</v>
          </cell>
          <cell r="IC71">
            <v>10.199999999999999</v>
          </cell>
          <cell r="ID71">
            <v>14.095000000000001</v>
          </cell>
          <cell r="IE71">
            <v>18.585000000000001</v>
          </cell>
          <cell r="IF71">
            <v>10.130000000000001</v>
          </cell>
          <cell r="IG71">
            <v>8.4550000000000001</v>
          </cell>
          <cell r="IH71">
            <v>45.92</v>
          </cell>
          <cell r="II71">
            <v>19.155999999999999</v>
          </cell>
          <cell r="IJ71">
            <v>26.763000000000002</v>
          </cell>
          <cell r="IK71">
            <v>86.096000000000004</v>
          </cell>
          <cell r="IL71">
            <v>36.673999999999999</v>
          </cell>
          <cell r="IM71">
            <v>49.421999999999997</v>
          </cell>
          <cell r="IN71">
            <v>49.27</v>
          </cell>
          <cell r="IO71">
            <v>22.597999999999999</v>
          </cell>
          <cell r="IP71">
            <v>26.670999999999999</v>
          </cell>
          <cell r="IQ71">
            <v>5.61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894.99900000000002</v>
          </cell>
          <cell r="C83">
            <v>490.97300000000001</v>
          </cell>
          <cell r="D83">
            <v>404.02600000000001</v>
          </cell>
          <cell r="E83">
            <v>548.16200000000003</v>
          </cell>
          <cell r="F83">
            <v>286.80700000000002</v>
          </cell>
          <cell r="G83">
            <v>261.35500000000002</v>
          </cell>
          <cell r="H83">
            <v>346.83699999999999</v>
          </cell>
          <cell r="I83">
            <v>204.166</v>
          </cell>
          <cell r="J83">
            <v>142.67099999999999</v>
          </cell>
          <cell r="K83">
            <v>244.976</v>
          </cell>
          <cell r="L83">
            <v>129.35900000000001</v>
          </cell>
          <cell r="M83">
            <v>115.617</v>
          </cell>
          <cell r="N83">
            <v>3165.0889999999999</v>
          </cell>
          <cell r="O83">
            <v>1672.1990000000001</v>
          </cell>
          <cell r="P83">
            <v>1492.8889999999999</v>
          </cell>
          <cell r="Q83">
            <v>5406.0709999999999</v>
          </cell>
          <cell r="R83">
            <v>2653.0790000000002</v>
          </cell>
          <cell r="S83">
            <v>2752.9929999999999</v>
          </cell>
          <cell r="T83">
            <v>822.89499999999998</v>
          </cell>
          <cell r="U83">
            <v>387.56700000000001</v>
          </cell>
          <cell r="V83">
            <v>435.32799999999997</v>
          </cell>
          <cell r="W83">
            <v>602.39599999999996</v>
          </cell>
          <cell r="X83">
            <v>287.90300000000002</v>
          </cell>
          <cell r="Y83">
            <v>314.49299999999999</v>
          </cell>
          <cell r="Z83">
            <v>385.21899999999999</v>
          </cell>
          <cell r="AA83">
            <v>197.548</v>
          </cell>
          <cell r="AB83">
            <v>187.67099999999999</v>
          </cell>
          <cell r="AC83">
            <v>217.17699999999999</v>
          </cell>
          <cell r="AD83">
            <v>90.355000000000004</v>
          </cell>
          <cell r="AE83">
            <v>126.822</v>
          </cell>
          <cell r="AF83">
            <v>89.917000000000002</v>
          </cell>
          <cell r="AG83">
            <v>40.048000000000002</v>
          </cell>
          <cell r="AH83">
            <v>49.869</v>
          </cell>
          <cell r="AI83">
            <v>80.448999999999998</v>
          </cell>
          <cell r="AJ83">
            <v>43.618000000000002</v>
          </cell>
          <cell r="AK83">
            <v>36.831000000000003</v>
          </cell>
          <cell r="AL83">
            <v>140.05099999999999</v>
          </cell>
          <cell r="AM83">
            <v>56.045999999999999</v>
          </cell>
          <cell r="AN83">
            <v>84.004999999999995</v>
          </cell>
          <cell r="AO83">
            <v>260.99900000000002</v>
          </cell>
          <cell r="AP83">
            <v>118.792</v>
          </cell>
          <cell r="AQ83">
            <v>142.20699999999999</v>
          </cell>
          <cell r="AR83">
            <v>144.274</v>
          </cell>
          <cell r="AS83">
            <v>73.162999999999997</v>
          </cell>
          <cell r="AT83">
            <v>71.11</v>
          </cell>
          <cell r="AU83">
            <v>19.327000000000002</v>
          </cell>
          <cell r="AV83">
            <v>6.3029999999999999</v>
          </cell>
          <cell r="AW83">
            <v>13.023</v>
          </cell>
          <cell r="AX83">
            <v>116.72499999999999</v>
          </cell>
          <cell r="AY83">
            <v>45.628999999999998</v>
          </cell>
          <cell r="AZ83">
            <v>71.096000000000004</v>
          </cell>
          <cell r="BA83">
            <v>204.476</v>
          </cell>
          <cell r="BB83">
            <v>110.23</v>
          </cell>
          <cell r="BC83">
            <v>94.245999999999995</v>
          </cell>
          <cell r="BD83">
            <v>131.31800000000001</v>
          </cell>
          <cell r="BE83">
            <v>73.155000000000001</v>
          </cell>
          <cell r="BF83">
            <v>58.162999999999997</v>
          </cell>
          <cell r="BG83">
            <v>100.702</v>
          </cell>
          <cell r="BH83">
            <v>56.195</v>
          </cell>
          <cell r="BI83">
            <v>44.506</v>
          </cell>
          <cell r="BJ83">
            <v>16.771999999999998</v>
          </cell>
          <cell r="BK83">
            <v>11.988</v>
          </cell>
          <cell r="BL83">
            <v>4.7839999999999998</v>
          </cell>
          <cell r="BM83">
            <v>103.774</v>
          </cell>
          <cell r="BN83">
            <v>54.034999999999997</v>
          </cell>
          <cell r="BO83">
            <v>49.738999999999997</v>
          </cell>
          <cell r="BP83">
            <v>2596.3530000000001</v>
          </cell>
          <cell r="BQ83">
            <v>1341.3340000000001</v>
          </cell>
          <cell r="BR83">
            <v>1255.02</v>
          </cell>
          <cell r="BS83">
            <v>490.89499999999998</v>
          </cell>
          <cell r="BT83">
            <v>242.14500000000001</v>
          </cell>
          <cell r="BU83">
            <v>248.749</v>
          </cell>
          <cell r="BV83">
            <v>137.47200000000001</v>
          </cell>
          <cell r="BW83">
            <v>76.372</v>
          </cell>
          <cell r="BX83">
            <v>61.100999999999999</v>
          </cell>
          <cell r="BY83">
            <v>154.58199999999999</v>
          </cell>
          <cell r="BZ83">
            <v>69.204999999999998</v>
          </cell>
          <cell r="CA83">
            <v>85.376999999999995</v>
          </cell>
          <cell r="CB83">
            <v>198.84</v>
          </cell>
          <cell r="CC83">
            <v>96.567999999999998</v>
          </cell>
          <cell r="CD83">
            <v>102.27200000000001</v>
          </cell>
          <cell r="CE83">
            <v>2105.4589999999998</v>
          </cell>
          <cell r="CF83">
            <v>1099.1880000000001</v>
          </cell>
          <cell r="CG83">
            <v>1006.271</v>
          </cell>
          <cell r="CH83">
            <v>887.98699999999997</v>
          </cell>
          <cell r="CI83">
            <v>442.98200000000003</v>
          </cell>
          <cell r="CJ83">
            <v>445.00599999999997</v>
          </cell>
          <cell r="CK83">
            <v>242.785</v>
          </cell>
          <cell r="CL83">
            <v>112.34099999999999</v>
          </cell>
          <cell r="CM83">
            <v>130.44399999999999</v>
          </cell>
          <cell r="CN83">
            <v>253.82</v>
          </cell>
          <cell r="CO83">
            <v>128.31299999999999</v>
          </cell>
          <cell r="CP83">
            <v>125.50700000000001</v>
          </cell>
          <cell r="CQ83">
            <v>391.38299999999998</v>
          </cell>
          <cell r="CR83">
            <v>202.328</v>
          </cell>
          <cell r="CS83">
            <v>189.05500000000001</v>
          </cell>
          <cell r="CT83">
            <v>1217.472</v>
          </cell>
          <cell r="CU83">
            <v>656.20699999999999</v>
          </cell>
          <cell r="CV83">
            <v>561.26499999999999</v>
          </cell>
          <cell r="CW83">
            <v>521.01</v>
          </cell>
          <cell r="CX83">
            <v>281.06</v>
          </cell>
          <cell r="CY83">
            <v>239.95</v>
          </cell>
          <cell r="CZ83">
            <v>696.46199999999999</v>
          </cell>
          <cell r="DA83">
            <v>375.14699999999999</v>
          </cell>
          <cell r="DB83">
            <v>321.315</v>
          </cell>
          <cell r="DC83">
            <v>435.51299999999998</v>
          </cell>
          <cell r="DD83">
            <v>233.19</v>
          </cell>
          <cell r="DE83">
            <v>202.32300000000001</v>
          </cell>
          <cell r="DF83">
            <v>260.94799999999998</v>
          </cell>
          <cell r="DG83">
            <v>141.95699999999999</v>
          </cell>
          <cell r="DH83">
            <v>118.992</v>
          </cell>
          <cell r="DI83">
            <v>202.863</v>
          </cell>
          <cell r="DJ83">
            <v>103.26900000000001</v>
          </cell>
          <cell r="DK83">
            <v>99.593000000000004</v>
          </cell>
          <cell r="DL83">
            <v>2393.491</v>
          </cell>
          <cell r="DM83">
            <v>1238.0640000000001</v>
          </cell>
          <cell r="DN83">
            <v>1155.4269999999999</v>
          </cell>
          <cell r="DO83">
            <v>4137.9979999999996</v>
          </cell>
          <cell r="DP83">
            <v>2018.2139999999999</v>
          </cell>
          <cell r="DQ83">
            <v>2119.7829999999999</v>
          </cell>
          <cell r="DR83">
            <v>585.78700000000003</v>
          </cell>
          <cell r="DS83">
            <v>283.649</v>
          </cell>
          <cell r="DT83">
            <v>302.137</v>
          </cell>
          <cell r="DU83">
            <v>424.91300000000001</v>
          </cell>
          <cell r="DV83">
            <v>209.71</v>
          </cell>
          <cell r="DW83">
            <v>215.203</v>
          </cell>
          <cell r="DX83">
            <v>288.69900000000001</v>
          </cell>
          <cell r="DY83">
            <v>147.565</v>
          </cell>
          <cell r="DZ83">
            <v>141.13399999999999</v>
          </cell>
          <cell r="EA83">
            <v>136.214</v>
          </cell>
          <cell r="EB83">
            <v>62.145000000000003</v>
          </cell>
          <cell r="EC83">
            <v>74.069000000000003</v>
          </cell>
          <cell r="ED83">
            <v>56.222999999999999</v>
          </cell>
          <cell r="EE83">
            <v>26.327000000000002</v>
          </cell>
          <cell r="EF83">
            <v>29.895</v>
          </cell>
          <cell r="EG83">
            <v>63.588000000000001</v>
          </cell>
          <cell r="EH83">
            <v>34.061999999999998</v>
          </cell>
          <cell r="EI83">
            <v>29.526</v>
          </cell>
          <cell r="EJ83">
            <v>97.286000000000001</v>
          </cell>
          <cell r="EK83">
            <v>39.877000000000002</v>
          </cell>
          <cell r="EL83">
            <v>57.408000000000001</v>
          </cell>
          <cell r="EM83">
            <v>212.84800000000001</v>
          </cell>
          <cell r="EN83">
            <v>99.475999999999999</v>
          </cell>
          <cell r="EO83">
            <v>113.372</v>
          </cell>
          <cell r="EP83">
            <v>134.148</v>
          </cell>
          <cell r="EQ83">
            <v>68.832999999999998</v>
          </cell>
          <cell r="ER83">
            <v>65.313999999999993</v>
          </cell>
          <cell r="ES83">
            <v>13.224</v>
          </cell>
          <cell r="ET83">
            <v>7.8559999999999999</v>
          </cell>
          <cell r="EU83">
            <v>5.3680000000000003</v>
          </cell>
          <cell r="EV83">
            <v>78.7</v>
          </cell>
          <cell r="EW83">
            <v>30.641999999999999</v>
          </cell>
          <cell r="EX83">
            <v>48.058</v>
          </cell>
          <cell r="EY83">
            <v>150.88900000000001</v>
          </cell>
          <cell r="EZ83">
            <v>77.733999999999995</v>
          </cell>
          <cell r="FA83">
            <v>73.155000000000001</v>
          </cell>
          <cell r="FB83">
            <v>82.71</v>
          </cell>
          <cell r="FC83">
            <v>40.575000000000003</v>
          </cell>
          <cell r="FD83">
            <v>42.136000000000003</v>
          </cell>
          <cell r="FE83">
            <v>68.715000000000003</v>
          </cell>
          <cell r="FF83">
            <v>34.436</v>
          </cell>
          <cell r="FG83">
            <v>34.279000000000003</v>
          </cell>
          <cell r="FH83">
            <v>9.984</v>
          </cell>
          <cell r="FI83">
            <v>6.5830000000000002</v>
          </cell>
          <cell r="FJ83">
            <v>3.4009999999999998</v>
          </cell>
          <cell r="FK83">
            <v>82.174000000000007</v>
          </cell>
          <cell r="FL83">
            <v>43.296999999999997</v>
          </cell>
          <cell r="FM83">
            <v>38.877000000000002</v>
          </cell>
          <cell r="FN83">
            <v>847.99599999999998</v>
          </cell>
          <cell r="FO83">
            <v>443.834</v>
          </cell>
          <cell r="FP83">
            <v>404.16199999999998</v>
          </cell>
          <cell r="FQ83">
            <v>126.298</v>
          </cell>
          <cell r="FR83">
            <v>65.846999999999994</v>
          </cell>
          <cell r="FS83">
            <v>60.451000000000001</v>
          </cell>
          <cell r="FT83">
            <v>41.776000000000003</v>
          </cell>
          <cell r="FU83">
            <v>21.577999999999999</v>
          </cell>
          <cell r="FV83">
            <v>20.199000000000002</v>
          </cell>
          <cell r="FW83">
            <v>37.406999999999996</v>
          </cell>
          <cell r="FX83">
            <v>19.158000000000001</v>
          </cell>
          <cell r="FY83">
            <v>18.248999999999999</v>
          </cell>
          <cell r="FZ83">
            <v>47.113999999999997</v>
          </cell>
          <cell r="GA83">
            <v>25.111000000000001</v>
          </cell>
          <cell r="GB83">
            <v>22.003</v>
          </cell>
          <cell r="GC83">
            <v>721.69899999999996</v>
          </cell>
          <cell r="GD83">
            <v>377.98700000000002</v>
          </cell>
          <cell r="GE83">
            <v>343.71199999999999</v>
          </cell>
          <cell r="GF83">
            <v>302.55799999999999</v>
          </cell>
          <cell r="GG83">
            <v>152.744</v>
          </cell>
          <cell r="GH83">
            <v>149.81399999999999</v>
          </cell>
          <cell r="GI83">
            <v>85.406999999999996</v>
          </cell>
          <cell r="GJ83">
            <v>44.7</v>
          </cell>
          <cell r="GK83">
            <v>40.707000000000001</v>
          </cell>
          <cell r="GL83">
            <v>88.093000000000004</v>
          </cell>
          <cell r="GM83">
            <v>41.411999999999999</v>
          </cell>
          <cell r="GN83">
            <v>46.682000000000002</v>
          </cell>
          <cell r="GO83">
            <v>129.05799999999999</v>
          </cell>
          <cell r="GP83">
            <v>66.632999999999996</v>
          </cell>
          <cell r="GQ83">
            <v>62.424999999999997</v>
          </cell>
          <cell r="GR83">
            <v>419.14</v>
          </cell>
          <cell r="GS83">
            <v>225.24299999999999</v>
          </cell>
          <cell r="GT83">
            <v>193.898</v>
          </cell>
          <cell r="GU83">
            <v>155.791</v>
          </cell>
          <cell r="GV83">
            <v>81.507999999999996</v>
          </cell>
          <cell r="GW83">
            <v>74.283000000000001</v>
          </cell>
          <cell r="GX83">
            <v>263.34899999999999</v>
          </cell>
          <cell r="GY83">
            <v>143.73500000000001</v>
          </cell>
          <cell r="GZ83">
            <v>119.614</v>
          </cell>
          <cell r="HA83">
            <v>159.85400000000001</v>
          </cell>
          <cell r="HB83">
            <v>85.28</v>
          </cell>
          <cell r="HC83">
            <v>74.573999999999998</v>
          </cell>
          <cell r="HD83">
            <v>103.496</v>
          </cell>
          <cell r="HE83">
            <v>58.454999999999998</v>
          </cell>
          <cell r="HF83">
            <v>45.040999999999997</v>
          </cell>
          <cell r="HG83">
            <v>58.177</v>
          </cell>
          <cell r="HH83">
            <v>29.866</v>
          </cell>
          <cell r="HI83">
            <v>28.311</v>
          </cell>
          <cell r="HJ83">
            <v>789.82</v>
          </cell>
          <cell r="HK83">
            <v>413.96800000000002</v>
          </cell>
          <cell r="HL83">
            <v>375.851</v>
          </cell>
          <cell r="HM83">
            <v>1450.114</v>
          </cell>
          <cell r="HN83">
            <v>709.03</v>
          </cell>
          <cell r="HO83">
            <v>741.08299999999997</v>
          </cell>
          <cell r="HP83">
            <v>190.636</v>
          </cell>
          <cell r="HQ83">
            <v>91.866</v>
          </cell>
          <cell r="HR83">
            <v>98.77</v>
          </cell>
          <cell r="HS83">
            <v>140.495</v>
          </cell>
          <cell r="HT83">
            <v>67.361000000000004</v>
          </cell>
          <cell r="HU83">
            <v>73.134</v>
          </cell>
          <cell r="HV83">
            <v>90.096999999999994</v>
          </cell>
          <cell r="HW83">
            <v>44.707000000000001</v>
          </cell>
          <cell r="HX83">
            <v>45.39</v>
          </cell>
          <cell r="HY83">
            <v>50.398000000000003</v>
          </cell>
          <cell r="HZ83">
            <v>22.654</v>
          </cell>
          <cell r="IA83">
            <v>27.744</v>
          </cell>
          <cell r="IB83">
            <v>22.757999999999999</v>
          </cell>
          <cell r="IC83">
            <v>10.446999999999999</v>
          </cell>
          <cell r="ID83">
            <v>12.311</v>
          </cell>
          <cell r="IE83">
            <v>19.323</v>
          </cell>
          <cell r="IF83">
            <v>10.894</v>
          </cell>
          <cell r="IG83">
            <v>8.4280000000000008</v>
          </cell>
          <cell r="IH83">
            <v>30.818000000000001</v>
          </cell>
          <cell r="II83">
            <v>13.611000000000001</v>
          </cell>
          <cell r="IJ83">
            <v>17.207000000000001</v>
          </cell>
          <cell r="IK83">
            <v>66.442999999999998</v>
          </cell>
          <cell r="IL83">
            <v>30.468</v>
          </cell>
          <cell r="IM83">
            <v>35.973999999999997</v>
          </cell>
          <cell r="IN83">
            <v>40.314999999999998</v>
          </cell>
          <cell r="IO83">
            <v>20.044</v>
          </cell>
          <cell r="IP83">
            <v>20.271000000000001</v>
          </cell>
          <cell r="IQ83">
            <v>6.0410000000000004</v>
          </cell>
        </row>
      </sheetData>
      <sheetData sheetId="8">
        <row r="1">
          <cell r="B1" t="str">
            <v>South Australia ;  &gt;&gt; Underemployed in a new job since left last job ;  &gt; Males ;</v>
          </cell>
          <cell r="C1" t="str">
            <v>South Australia ;  &gt;&gt; Underemployed in a new job since left last job ;  &gt; Females ;</v>
          </cell>
          <cell r="D1" t="str">
            <v>South Australia ;  &gt; Not employed since left last job ;  Persons ;</v>
          </cell>
          <cell r="E1" t="str">
            <v>South Australia ;  &gt; Not employed since left last job ;  &gt; Males ;</v>
          </cell>
          <cell r="F1" t="str">
            <v>South Australia ;  &gt; Not employed since left last job ;  &gt; Females ;</v>
          </cell>
          <cell r="G1" t="str">
            <v>South Australia ;  Lost a job last year ;  Persons ;</v>
          </cell>
          <cell r="H1" t="str">
            <v>South Australia ;  Lost a job last year ;  &gt; Males ;</v>
          </cell>
          <cell r="I1" t="str">
            <v>South Australia ;  Lost a job last year ;  &gt; Females ;</v>
          </cell>
          <cell r="J1" t="str">
            <v>South Australia ;  &gt; Retrenched last year ;  Persons ;</v>
          </cell>
          <cell r="K1" t="str">
            <v>South Australia ;  &gt; Retrenched last year ;  &gt; Males ;</v>
          </cell>
          <cell r="L1" t="str">
            <v>South Australia ;  &gt; Retrenched last year ;  &gt; Females ;</v>
          </cell>
          <cell r="M1" t="str">
            <v>South Australia ;  &gt; Employed in a new job since lost last job ;  Persons ;</v>
          </cell>
          <cell r="N1" t="str">
            <v>South Australia ;  &gt; Employed in a new job since lost last job ;  &gt; Males ;</v>
          </cell>
          <cell r="O1" t="str">
            <v>South Australia ;  &gt; Employed in a new job since lost last job ;  &gt; Females ;</v>
          </cell>
          <cell r="P1" t="str">
            <v>South Australia ;  &gt;&gt; Underemployed in a new job since lost last job ;  Persons ;</v>
          </cell>
          <cell r="Q1" t="str">
            <v>South Australia ;  &gt;&gt; Underemployed in a new job since lost last job ;  &gt; Males ;</v>
          </cell>
          <cell r="R1" t="str">
            <v>South Australia ;  &gt;&gt; Underemployed in a new job since lost last job ;  &gt; Females ;</v>
          </cell>
          <cell r="S1" t="str">
            <v>South Australia ;  &gt; Not employed since lost last job ;  Persons ;</v>
          </cell>
          <cell r="T1" t="str">
            <v>South Australia ;  &gt; Not employed since lost last job ;  &gt; Males ;</v>
          </cell>
          <cell r="U1" t="str">
            <v>South Australia ;  &gt; Not employed since lost last job ;  &gt; Females ;</v>
          </cell>
          <cell r="V1" t="str">
            <v>Western Australia ;  Employed total ;  Persons ;</v>
          </cell>
          <cell r="W1" t="str">
            <v>Western Australia ;  Employed total ;  &gt; Males ;</v>
          </cell>
          <cell r="X1" t="str">
            <v>Western Australia ;  Employed total ;  &gt; Females ;</v>
          </cell>
          <cell r="Y1" t="str">
            <v>Western Australia ;  &gt; Less than 1 year in main job ;  Persons ;</v>
          </cell>
          <cell r="Z1" t="str">
            <v>Western Australia ;  &gt; Less than 1 year in main job ;  &gt; Males ;</v>
          </cell>
          <cell r="AA1" t="str">
            <v>Western Australia ;  &gt; Less than 1 year in main job ;  &gt; Females ;</v>
          </cell>
          <cell r="AB1" t="str">
            <v>Western Australia ;  &gt;&gt; Less than 3 months in main job ;  Persons ;</v>
          </cell>
          <cell r="AC1" t="str">
            <v>Western Australia ;  &gt;&gt; Less than 3 months in main job ;  &gt; Males ;</v>
          </cell>
          <cell r="AD1" t="str">
            <v>Western Australia ;  &gt;&gt; Less than 3 months in main job ;  &gt; Females ;</v>
          </cell>
          <cell r="AE1" t="str">
            <v>Western Australia ;  &gt;&gt; 3-5 months in main job ;  Persons ;</v>
          </cell>
          <cell r="AF1" t="str">
            <v>Western Australia ;  &gt;&gt; 3-5 months in main job ;  &gt; Males ;</v>
          </cell>
          <cell r="AG1" t="str">
            <v>Western Australia ;  &gt;&gt; 3-5 months in main job ;  &gt; Females ;</v>
          </cell>
          <cell r="AH1" t="str">
            <v>Western Australia ;  &gt;&gt; 6-11 months in main job ;  Persons ;</v>
          </cell>
          <cell r="AI1" t="str">
            <v>Western Australia ;  &gt;&gt; 6-11 months in main job ;  &gt; Males ;</v>
          </cell>
          <cell r="AJ1" t="str">
            <v>Western Australia ;  &gt;&gt; 6-11 months in main job ;  &gt; Females ;</v>
          </cell>
          <cell r="AK1" t="str">
            <v>Western Australia ;  &gt; 1 year or more in main job ;  Persons ;</v>
          </cell>
          <cell r="AL1" t="str">
            <v>Western Australia ;  &gt; 1 year or more in main job ;  &gt; Males ;</v>
          </cell>
          <cell r="AM1" t="str">
            <v>Western Australia ;  &gt; 1 year or more in main job ;  &gt; Females ;</v>
          </cell>
          <cell r="AN1" t="str">
            <v>Western Australia ;  &gt;&gt; 1-4 years in main job ;  Persons ;</v>
          </cell>
          <cell r="AO1" t="str">
            <v>Western Australia ;  &gt;&gt; 1-4 years in main job ;  &gt; Males ;</v>
          </cell>
          <cell r="AP1" t="str">
            <v>Western Australia ;  &gt;&gt; 1-4 years in main job ;  &gt; Females ;</v>
          </cell>
          <cell r="AQ1" t="str">
            <v>Western Australia ;  &gt;&gt;&gt; 1 year in main job ;  Persons ;</v>
          </cell>
          <cell r="AR1" t="str">
            <v>Western Australia ;  &gt;&gt;&gt; 1 year in main job ;  &gt; Males ;</v>
          </cell>
          <cell r="AS1" t="str">
            <v>Western Australia ;  &gt;&gt;&gt; 1 year in main job ;  &gt; Females ;</v>
          </cell>
          <cell r="AT1" t="str">
            <v>Western Australia ;  &gt;&gt;&gt; 2 years in main job ;  Persons ;</v>
          </cell>
          <cell r="AU1" t="str">
            <v>Western Australia ;  &gt;&gt;&gt; 2 years in main job ;  &gt; Males ;</v>
          </cell>
          <cell r="AV1" t="str">
            <v>Western Australia ;  &gt;&gt;&gt; 2 years in main job ;  &gt; Females ;</v>
          </cell>
          <cell r="AW1" t="str">
            <v>Western Australia ;  &gt;&gt;&gt; 3-4 years in main job ;  Persons ;</v>
          </cell>
          <cell r="AX1" t="str">
            <v>Western Australia ;  &gt;&gt;&gt; 3-4 years in main job ;  &gt; Males ;</v>
          </cell>
          <cell r="AY1" t="str">
            <v>Western Australia ;  &gt;&gt;&gt; 3-4 years in main job ;  &gt; Females ;</v>
          </cell>
          <cell r="AZ1" t="str">
            <v>Western Australia ;  &gt;&gt; 5 years or more in main job ;  Persons ;</v>
          </cell>
          <cell r="BA1" t="str">
            <v>Western Australia ;  &gt;&gt; 5 years or more in main job ;  &gt; Males ;</v>
          </cell>
          <cell r="BB1" t="str">
            <v>Western Australia ;  &gt;&gt; 5 years or more in main job ;  &gt; Females ;</v>
          </cell>
          <cell r="BC1" t="str">
            <v>Western Australia ;  &gt;&gt;&gt; 5-9 years in main job ;  Persons ;</v>
          </cell>
          <cell r="BD1" t="str">
            <v>Western Australia ;  &gt;&gt;&gt; 5-9 years in main job ;  &gt; Males ;</v>
          </cell>
          <cell r="BE1" t="str">
            <v>Western Australia ;  &gt;&gt;&gt; 5-9 years in main job ;  &gt; Females ;</v>
          </cell>
          <cell r="BF1" t="str">
            <v>Western Australia ;  &gt;&gt;&gt; 10 years or more in main job ;  Persons ;</v>
          </cell>
          <cell r="BG1" t="str">
            <v>Western Australia ;  &gt;&gt;&gt; 10 years or more in main job ;  &gt; Males ;</v>
          </cell>
          <cell r="BH1" t="str">
            <v>Western Australia ;  &gt;&gt;&gt; 10 years or more in main job ;  &gt; Females ;</v>
          </cell>
          <cell r="BI1" t="str">
            <v>Western Australia ;  &gt;&gt;&gt;&gt; 10-19 years in main job ;  Persons ;</v>
          </cell>
          <cell r="BJ1" t="str">
            <v>Western Australia ;  &gt;&gt;&gt;&gt; 10-19 years in main job ;  &gt; Males ;</v>
          </cell>
          <cell r="BK1" t="str">
            <v>Western Australia ;  &gt;&gt;&gt;&gt; 10-19 years in main job ;  &gt; Females ;</v>
          </cell>
          <cell r="BL1" t="str">
            <v>Western Australia ;  &gt;&gt;&gt;&gt; 20 years or more in main job ;  Persons ;</v>
          </cell>
          <cell r="BM1" t="str">
            <v>Western Australia ;  &gt;&gt;&gt;&gt; 20 years or more in main job ;  &gt; Males ;</v>
          </cell>
          <cell r="BN1" t="str">
            <v>Western Australia ;  &gt;&gt;&gt;&gt; 20 years or more in main job ;  &gt; Females ;</v>
          </cell>
          <cell r="BO1" t="str">
            <v>Western Australia ;  &gt; Changed jobs in last 12 months ;  Persons ;</v>
          </cell>
          <cell r="BP1" t="str">
            <v>Western Australia ;  &gt; Changed jobs in last 12 months ;  &gt; Males ;</v>
          </cell>
          <cell r="BQ1" t="str">
            <v>Western Australia ;  &gt; Changed jobs in last 12 months ;  &gt; Females ;</v>
          </cell>
          <cell r="BR1" t="str">
            <v>Western Australia ;  &gt; Did not change jobs in last 12 months ;  Persons ;</v>
          </cell>
          <cell r="BS1" t="str">
            <v>Western Australia ;  &gt; Did not change jobs in last 12 months ;  &gt; Males ;</v>
          </cell>
          <cell r="BT1" t="str">
            <v>Western Australia ;  &gt; Did not change jobs in last 12 months ;  &gt; Females ;</v>
          </cell>
          <cell r="BU1" t="str">
            <v>Western Australia ;  Civilian Population aged 15 and over ;  Persons ;</v>
          </cell>
          <cell r="BV1" t="str">
            <v>Western Australia ;  Civilian Population aged 15 and over ;  &gt; Males ;</v>
          </cell>
          <cell r="BW1" t="str">
            <v>Western Australia ;  Civilian Population aged 15 and over ;  &gt; Females ;</v>
          </cell>
          <cell r="BX1" t="str">
            <v>Western Australia ;  Left, lost or worked multiple jobs last year ;  Persons ;</v>
          </cell>
          <cell r="BY1" t="str">
            <v>Western Australia ;  Left, lost or worked multiple jobs last year ;  &gt; Males ;</v>
          </cell>
          <cell r="BZ1" t="str">
            <v>Western Australia ;  Left, lost or worked multiple jobs last year ;  &gt; Females ;</v>
          </cell>
          <cell r="CA1" t="str">
            <v>Western Australia ;  &gt; Employed and had more than one job last year ;  Persons ;</v>
          </cell>
          <cell r="CB1" t="str">
            <v>Western Australia ;  &gt; Employed and had more than one job last year ;  &gt; Males ;</v>
          </cell>
          <cell r="CC1" t="str">
            <v>Western Australia ;  &gt; Employed and had more than one job last year ;  &gt; Females ;</v>
          </cell>
          <cell r="CD1" t="str">
            <v>Western Australia ;  &gt;&gt; Single job holder and had more than one job last year ;  Persons ;</v>
          </cell>
          <cell r="CE1" t="str">
            <v>Western Australia ;  &gt;&gt; Single job holder and had more than one job last year ;  &gt; Males ;</v>
          </cell>
          <cell r="CF1" t="str">
            <v>Western Australia ;  &gt;&gt; Single job holder and had more than one job last year ;  &gt; Females ;</v>
          </cell>
          <cell r="CG1" t="str">
            <v>Western Australia ;  &gt;&gt; Multiple job holder and had more than one job last year ;  Persons ;</v>
          </cell>
          <cell r="CH1" t="str">
            <v>Western Australia ;  &gt;&gt; Multiple job holder and had more than one job last year ;  &gt; Males ;</v>
          </cell>
          <cell r="CI1" t="str">
            <v>Western Australia ;  &gt;&gt; Multiple job holder and had more than one job last year ;  &gt; Females ;</v>
          </cell>
          <cell r="CJ1" t="str">
            <v>Western Australia ;  &gt;&gt; Underemployed and had more than one job last year ;  Persons ;</v>
          </cell>
          <cell r="CK1" t="str">
            <v>Western Australia ;  &gt;&gt; Underemployed and had more than one job last year ;  &gt; Males ;</v>
          </cell>
          <cell r="CL1" t="str">
            <v>Western Australia ;  &gt;&gt; Underemployed and had more than one job last year ;  &gt; Females ;</v>
          </cell>
          <cell r="CM1" t="str">
            <v>Western Australia ;  &gt; Unemployed and had a job last year ;  Persons ;</v>
          </cell>
          <cell r="CN1" t="str">
            <v>Western Australia ;  &gt; Unemployed and had a job last year ;  &gt; Males ;</v>
          </cell>
          <cell r="CO1" t="str">
            <v>Western Australia ;  &gt; Unemployed and had a job last year ;  &gt; Females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</row>
        <row r="10">
          <cell r="B10" t="str">
            <v>A126267514L</v>
          </cell>
          <cell r="C10" t="str">
            <v>A126260170T</v>
          </cell>
          <cell r="D10" t="str">
            <v>A126252802C</v>
          </cell>
          <cell r="E10" t="str">
            <v>A126267490F</v>
          </cell>
          <cell r="F10" t="str">
            <v>A126260146T</v>
          </cell>
          <cell r="G10" t="str">
            <v>A126252778R</v>
          </cell>
          <cell r="H10" t="str">
            <v>A126267466F</v>
          </cell>
          <cell r="I10" t="str">
            <v>A126260122X</v>
          </cell>
          <cell r="J10" t="str">
            <v>A126252854F</v>
          </cell>
          <cell r="K10" t="str">
            <v>A126267542W</v>
          </cell>
          <cell r="L10" t="str">
            <v>A126260198V</v>
          </cell>
          <cell r="M10" t="str">
            <v>A126252830L</v>
          </cell>
          <cell r="N10" t="str">
            <v>A126267518W</v>
          </cell>
          <cell r="O10" t="str">
            <v>A126260174A</v>
          </cell>
          <cell r="P10" t="str">
            <v>A126252834W</v>
          </cell>
          <cell r="Q10" t="str">
            <v>A126267522L</v>
          </cell>
          <cell r="R10" t="str">
            <v>A126260178K</v>
          </cell>
          <cell r="S10" t="str">
            <v>A126252878X</v>
          </cell>
          <cell r="T10" t="str">
            <v>A126267566R</v>
          </cell>
          <cell r="U10" t="str">
            <v>A126260222J</v>
          </cell>
          <cell r="V10" t="str">
            <v>A126252142J</v>
          </cell>
          <cell r="W10" t="str">
            <v>A126266830W</v>
          </cell>
          <cell r="X10" t="str">
            <v>A126259486R</v>
          </cell>
          <cell r="Y10" t="str">
            <v>A126252178K</v>
          </cell>
          <cell r="Z10" t="str">
            <v>A126266866X</v>
          </cell>
          <cell r="AA10" t="str">
            <v>A126259522L</v>
          </cell>
          <cell r="AB10" t="str">
            <v>A126252126J</v>
          </cell>
          <cell r="AC10" t="str">
            <v>A126266814W</v>
          </cell>
          <cell r="AD10" t="str">
            <v>A126259470W</v>
          </cell>
          <cell r="AE10" t="str">
            <v>A126252182A</v>
          </cell>
          <cell r="AF10" t="str">
            <v>A126266870R</v>
          </cell>
          <cell r="AG10" t="str">
            <v>A126259526W</v>
          </cell>
          <cell r="AH10" t="str">
            <v>A126252186K</v>
          </cell>
          <cell r="AI10" t="str">
            <v>A126266874X</v>
          </cell>
          <cell r="AJ10" t="str">
            <v>A126259530L</v>
          </cell>
          <cell r="AK10" t="str">
            <v>A126252130X</v>
          </cell>
          <cell r="AL10" t="str">
            <v>A126266818F</v>
          </cell>
          <cell r="AM10" t="str">
            <v>A126259474F</v>
          </cell>
          <cell r="AN10" t="str">
            <v>A126252134J</v>
          </cell>
          <cell r="AO10" t="str">
            <v>A126266822W</v>
          </cell>
          <cell r="AP10" t="str">
            <v>A126259478R</v>
          </cell>
          <cell r="AQ10" t="str">
            <v>A126252158A</v>
          </cell>
          <cell r="AR10" t="str">
            <v>A126266846R</v>
          </cell>
          <cell r="AS10" t="str">
            <v>A126259502C</v>
          </cell>
          <cell r="AT10" t="str">
            <v>A126252102R</v>
          </cell>
          <cell r="AU10" t="str">
            <v>A126266790R</v>
          </cell>
          <cell r="AV10" t="str">
            <v>A126259446W</v>
          </cell>
          <cell r="AW10" t="str">
            <v>A126252190A</v>
          </cell>
          <cell r="AX10" t="str">
            <v>A126266878J</v>
          </cell>
          <cell r="AY10" t="str">
            <v>A126259534W</v>
          </cell>
          <cell r="AZ10" t="str">
            <v>A126252162T</v>
          </cell>
          <cell r="BA10" t="str">
            <v>A126266850F</v>
          </cell>
          <cell r="BB10" t="str">
            <v>A126259506L</v>
          </cell>
          <cell r="BC10" t="str">
            <v>A126252194K</v>
          </cell>
          <cell r="BD10" t="str">
            <v>A126266882X</v>
          </cell>
          <cell r="BE10" t="str">
            <v>A126259538F</v>
          </cell>
          <cell r="BF10" t="str">
            <v>A126252106X</v>
          </cell>
          <cell r="BG10" t="str">
            <v>A126266794X</v>
          </cell>
          <cell r="BH10" t="str">
            <v>A126259450L</v>
          </cell>
          <cell r="BI10" t="str">
            <v>A126252066T</v>
          </cell>
          <cell r="BJ10" t="str">
            <v>A126266754F</v>
          </cell>
          <cell r="BK10" t="str">
            <v>A126259410V</v>
          </cell>
          <cell r="BL10" t="str">
            <v>A126252078A</v>
          </cell>
          <cell r="BM10" t="str">
            <v>A126266766R</v>
          </cell>
          <cell r="BN10" t="str">
            <v>A126259422C</v>
          </cell>
          <cell r="BO10" t="str">
            <v>A126252138T</v>
          </cell>
          <cell r="BP10" t="str">
            <v>A126266826F</v>
          </cell>
          <cell r="BQ10" t="str">
            <v>A126259482F</v>
          </cell>
          <cell r="BR10" t="str">
            <v>A126252082T</v>
          </cell>
          <cell r="BS10" t="str">
            <v>A126266770F</v>
          </cell>
          <cell r="BT10" t="str">
            <v>A126259426L</v>
          </cell>
          <cell r="BU10" t="str">
            <v>A126252074T</v>
          </cell>
          <cell r="BV10" t="str">
            <v>A126266762F</v>
          </cell>
          <cell r="BW10" t="str">
            <v>A126259418L</v>
          </cell>
          <cell r="BX10" t="str">
            <v>A126252166A</v>
          </cell>
          <cell r="BY10" t="str">
            <v>A126266854R</v>
          </cell>
          <cell r="BZ10" t="str">
            <v>A126259510C</v>
          </cell>
          <cell r="CA10" t="str">
            <v>A126252170T</v>
          </cell>
          <cell r="CB10" t="str">
            <v>A126266858X</v>
          </cell>
          <cell r="CC10" t="str">
            <v>A126259514L</v>
          </cell>
          <cell r="CD10" t="str">
            <v>A126252090T</v>
          </cell>
          <cell r="CE10" t="str">
            <v>A126266778X</v>
          </cell>
          <cell r="CF10" t="str">
            <v>A126259434L</v>
          </cell>
          <cell r="CG10" t="str">
            <v>A126252070J</v>
          </cell>
          <cell r="CH10" t="str">
            <v>A126266758R</v>
          </cell>
          <cell r="CI10" t="str">
            <v>A126259414C</v>
          </cell>
          <cell r="CJ10" t="str">
            <v>A126252110R</v>
          </cell>
          <cell r="CK10" t="str">
            <v>A126266798J</v>
          </cell>
          <cell r="CL10" t="str">
            <v>A126259454W</v>
          </cell>
          <cell r="CM10" t="str">
            <v>A126252086A</v>
          </cell>
          <cell r="CN10" t="str">
            <v>A126266774R</v>
          </cell>
          <cell r="CO10" t="str">
            <v>A126259430C</v>
          </cell>
        </row>
        <row r="11">
          <cell r="B11">
            <v>0.58499999999999996</v>
          </cell>
          <cell r="C11">
            <v>3.6989999999999998</v>
          </cell>
          <cell r="D11">
            <v>33.475000000000001</v>
          </cell>
          <cell r="E11">
            <v>15.167</v>
          </cell>
          <cell r="F11">
            <v>18.308</v>
          </cell>
          <cell r="G11">
            <v>47.668999999999997</v>
          </cell>
          <cell r="H11">
            <v>23.616</v>
          </cell>
          <cell r="I11">
            <v>24.053000000000001</v>
          </cell>
          <cell r="J11">
            <v>21.585999999999999</v>
          </cell>
          <cell r="K11">
            <v>12.295999999999999</v>
          </cell>
          <cell r="L11">
            <v>9.2899999999999991</v>
          </cell>
          <cell r="M11">
            <v>15.41</v>
          </cell>
          <cell r="N11">
            <v>7.8419999999999996</v>
          </cell>
          <cell r="O11">
            <v>7.5679999999999996</v>
          </cell>
          <cell r="P11">
            <v>4.1360000000000001</v>
          </cell>
          <cell r="Q11">
            <v>1.37</v>
          </cell>
          <cell r="R11">
            <v>2.766</v>
          </cell>
          <cell r="S11">
            <v>32.259</v>
          </cell>
          <cell r="T11">
            <v>15.773999999999999</v>
          </cell>
          <cell r="U11">
            <v>16.484999999999999</v>
          </cell>
          <cell r="V11">
            <v>1329.2750000000001</v>
          </cell>
          <cell r="W11">
            <v>740.52099999999996</v>
          </cell>
          <cell r="X11">
            <v>588.75400000000002</v>
          </cell>
          <cell r="Y11">
            <v>264.96899999999999</v>
          </cell>
          <cell r="Z11">
            <v>145.476</v>
          </cell>
          <cell r="AA11">
            <v>119.494</v>
          </cell>
          <cell r="AB11">
            <v>76.680999999999997</v>
          </cell>
          <cell r="AC11">
            <v>42.768999999999998</v>
          </cell>
          <cell r="AD11">
            <v>33.911999999999999</v>
          </cell>
          <cell r="AE11">
            <v>83.472999999999999</v>
          </cell>
          <cell r="AF11">
            <v>42.783999999999999</v>
          </cell>
          <cell r="AG11">
            <v>40.689</v>
          </cell>
          <cell r="AH11">
            <v>104.815</v>
          </cell>
          <cell r="AI11">
            <v>59.923000000000002</v>
          </cell>
          <cell r="AJ11">
            <v>44.892000000000003</v>
          </cell>
          <cell r="AK11">
            <v>1064.306</v>
          </cell>
          <cell r="AL11">
            <v>595.04499999999996</v>
          </cell>
          <cell r="AM11">
            <v>469.26100000000002</v>
          </cell>
          <cell r="AN11">
            <v>505.25700000000001</v>
          </cell>
          <cell r="AO11">
            <v>277.21100000000001</v>
          </cell>
          <cell r="AP11">
            <v>228.04599999999999</v>
          </cell>
          <cell r="AQ11">
            <v>154.102</v>
          </cell>
          <cell r="AR11">
            <v>83.662000000000006</v>
          </cell>
          <cell r="AS11">
            <v>70.44</v>
          </cell>
          <cell r="AT11">
            <v>151.11500000000001</v>
          </cell>
          <cell r="AU11">
            <v>87.210999999999999</v>
          </cell>
          <cell r="AV11">
            <v>63.904000000000003</v>
          </cell>
          <cell r="AW11">
            <v>200.04</v>
          </cell>
          <cell r="AX11">
            <v>106.33799999999999</v>
          </cell>
          <cell r="AY11">
            <v>93.700999999999993</v>
          </cell>
          <cell r="AZ11">
            <v>559.04899999999998</v>
          </cell>
          <cell r="BA11">
            <v>317.834</v>
          </cell>
          <cell r="BB11">
            <v>241.215</v>
          </cell>
          <cell r="BC11">
            <v>249.09700000000001</v>
          </cell>
          <cell r="BD11">
            <v>131.47800000000001</v>
          </cell>
          <cell r="BE11">
            <v>117.619</v>
          </cell>
          <cell r="BF11">
            <v>309.952</v>
          </cell>
          <cell r="BG11">
            <v>186.35599999999999</v>
          </cell>
          <cell r="BH11">
            <v>123.596</v>
          </cell>
          <cell r="BI11">
            <v>177.05699999999999</v>
          </cell>
          <cell r="BJ11">
            <v>105.069</v>
          </cell>
          <cell r="BK11">
            <v>71.988</v>
          </cell>
          <cell r="BL11">
            <v>132.89500000000001</v>
          </cell>
          <cell r="BM11">
            <v>81.287000000000006</v>
          </cell>
          <cell r="BN11">
            <v>51.607999999999997</v>
          </cell>
          <cell r="BO11">
            <v>121.517</v>
          </cell>
          <cell r="BP11">
            <v>73.123999999999995</v>
          </cell>
          <cell r="BQ11">
            <v>48.393000000000001</v>
          </cell>
          <cell r="BR11">
            <v>1207.758</v>
          </cell>
          <cell r="BS11">
            <v>667.39700000000005</v>
          </cell>
          <cell r="BT11">
            <v>540.36199999999997</v>
          </cell>
          <cell r="BU11">
            <v>2018.203</v>
          </cell>
          <cell r="BV11">
            <v>1011.062</v>
          </cell>
          <cell r="BW11">
            <v>1007.141</v>
          </cell>
          <cell r="BX11">
            <v>362.58600000000001</v>
          </cell>
          <cell r="BY11">
            <v>184.76499999999999</v>
          </cell>
          <cell r="BZ11">
            <v>177.821</v>
          </cell>
          <cell r="CA11">
            <v>246.626</v>
          </cell>
          <cell r="CB11">
            <v>129.59100000000001</v>
          </cell>
          <cell r="CC11">
            <v>117.036</v>
          </cell>
          <cell r="CD11">
            <v>171.14400000000001</v>
          </cell>
          <cell r="CE11">
            <v>99.406000000000006</v>
          </cell>
          <cell r="CF11">
            <v>71.736999999999995</v>
          </cell>
          <cell r="CG11">
            <v>75.483000000000004</v>
          </cell>
          <cell r="CH11">
            <v>30.184000000000001</v>
          </cell>
          <cell r="CI11">
            <v>45.298000000000002</v>
          </cell>
          <cell r="CJ11">
            <v>32.889000000000003</v>
          </cell>
          <cell r="CK11">
            <v>11.167999999999999</v>
          </cell>
          <cell r="CL11">
            <v>21.721</v>
          </cell>
          <cell r="CM11">
            <v>40.478000000000002</v>
          </cell>
          <cell r="CN11">
            <v>26.114000000000001</v>
          </cell>
          <cell r="CO11">
            <v>14.364000000000001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</row>
        <row r="23">
          <cell r="B23">
            <v>2.4279999999999999</v>
          </cell>
          <cell r="C23">
            <v>2.9180000000000001</v>
          </cell>
          <cell r="D23">
            <v>36.936999999999998</v>
          </cell>
          <cell r="E23">
            <v>14.064</v>
          </cell>
          <cell r="F23">
            <v>22.873000000000001</v>
          </cell>
          <cell r="G23">
            <v>49.896999999999998</v>
          </cell>
          <cell r="H23">
            <v>30.792999999999999</v>
          </cell>
          <cell r="I23">
            <v>19.103999999999999</v>
          </cell>
          <cell r="J23">
            <v>21.780999999999999</v>
          </cell>
          <cell r="K23">
            <v>13.845000000000001</v>
          </cell>
          <cell r="L23">
            <v>7.9359999999999999</v>
          </cell>
          <cell r="M23">
            <v>17.812999999999999</v>
          </cell>
          <cell r="N23">
            <v>11.907</v>
          </cell>
          <cell r="O23">
            <v>5.9059999999999997</v>
          </cell>
          <cell r="P23">
            <v>2.7280000000000002</v>
          </cell>
          <cell r="Q23">
            <v>1.571</v>
          </cell>
          <cell r="R23">
            <v>1.157</v>
          </cell>
          <cell r="S23">
            <v>32.084000000000003</v>
          </cell>
          <cell r="T23">
            <v>18.885999999999999</v>
          </cell>
          <cell r="U23">
            <v>13.198</v>
          </cell>
          <cell r="V23">
            <v>1308.1120000000001</v>
          </cell>
          <cell r="W23">
            <v>717.346</v>
          </cell>
          <cell r="X23">
            <v>590.76599999999996</v>
          </cell>
          <cell r="Y23">
            <v>231.93799999999999</v>
          </cell>
          <cell r="Z23">
            <v>131.07400000000001</v>
          </cell>
          <cell r="AA23">
            <v>100.864</v>
          </cell>
          <cell r="AB23">
            <v>58.734999999999999</v>
          </cell>
          <cell r="AC23">
            <v>32.630000000000003</v>
          </cell>
          <cell r="AD23">
            <v>26.105</v>
          </cell>
          <cell r="AE23">
            <v>61.960999999999999</v>
          </cell>
          <cell r="AF23">
            <v>34.237000000000002</v>
          </cell>
          <cell r="AG23">
            <v>27.724</v>
          </cell>
          <cell r="AH23">
            <v>111.242</v>
          </cell>
          <cell r="AI23">
            <v>64.206999999999994</v>
          </cell>
          <cell r="AJ23">
            <v>47.036000000000001</v>
          </cell>
          <cell r="AK23">
            <v>1076.174</v>
          </cell>
          <cell r="AL23">
            <v>586.27200000000005</v>
          </cell>
          <cell r="AM23">
            <v>489.90199999999999</v>
          </cell>
          <cell r="AN23">
            <v>520.346</v>
          </cell>
          <cell r="AO23">
            <v>279.10500000000002</v>
          </cell>
          <cell r="AP23">
            <v>241.24</v>
          </cell>
          <cell r="AQ23">
            <v>148.261</v>
          </cell>
          <cell r="AR23">
            <v>81.049000000000007</v>
          </cell>
          <cell r="AS23">
            <v>67.212000000000003</v>
          </cell>
          <cell r="AT23">
            <v>145.81299999999999</v>
          </cell>
          <cell r="AU23">
            <v>74.128</v>
          </cell>
          <cell r="AV23">
            <v>71.685000000000002</v>
          </cell>
          <cell r="AW23">
            <v>226.27199999999999</v>
          </cell>
          <cell r="AX23">
            <v>123.928</v>
          </cell>
          <cell r="AY23">
            <v>102.34399999999999</v>
          </cell>
          <cell r="AZ23">
            <v>555.82799999999997</v>
          </cell>
          <cell r="BA23">
            <v>307.16699999999997</v>
          </cell>
          <cell r="BB23">
            <v>248.66200000000001</v>
          </cell>
          <cell r="BC23">
            <v>258.411</v>
          </cell>
          <cell r="BD23">
            <v>140.77600000000001</v>
          </cell>
          <cell r="BE23">
            <v>117.63500000000001</v>
          </cell>
          <cell r="BF23">
            <v>297.41699999999997</v>
          </cell>
          <cell r="BG23">
            <v>166.39</v>
          </cell>
          <cell r="BH23">
            <v>131.02699999999999</v>
          </cell>
          <cell r="BI23">
            <v>176.49299999999999</v>
          </cell>
          <cell r="BJ23">
            <v>93.878</v>
          </cell>
          <cell r="BK23">
            <v>82.614999999999995</v>
          </cell>
          <cell r="BL23">
            <v>120.92400000000001</v>
          </cell>
          <cell r="BM23">
            <v>72.513000000000005</v>
          </cell>
          <cell r="BN23">
            <v>48.411000000000001</v>
          </cell>
          <cell r="BO23">
            <v>108.548</v>
          </cell>
          <cell r="BP23">
            <v>66.010999999999996</v>
          </cell>
          <cell r="BQ23">
            <v>42.537999999999997</v>
          </cell>
          <cell r="BR23">
            <v>1199.5640000000001</v>
          </cell>
          <cell r="BS23">
            <v>651.33500000000004</v>
          </cell>
          <cell r="BT23">
            <v>548.22900000000004</v>
          </cell>
          <cell r="BU23">
            <v>2014.8009999999999</v>
          </cell>
          <cell r="BV23">
            <v>1008.9589999999999</v>
          </cell>
          <cell r="BW23">
            <v>1005.843</v>
          </cell>
          <cell r="BX23">
            <v>338.34399999999999</v>
          </cell>
          <cell r="BY23">
            <v>178.99700000000001</v>
          </cell>
          <cell r="BZ23">
            <v>159.34700000000001</v>
          </cell>
          <cell r="CA23">
            <v>233.447</v>
          </cell>
          <cell r="CB23">
            <v>131.81800000000001</v>
          </cell>
          <cell r="CC23">
            <v>101.629</v>
          </cell>
          <cell r="CD23">
            <v>160.97</v>
          </cell>
          <cell r="CE23">
            <v>96.183999999999997</v>
          </cell>
          <cell r="CF23">
            <v>64.786000000000001</v>
          </cell>
          <cell r="CG23">
            <v>72.477000000000004</v>
          </cell>
          <cell r="CH23">
            <v>35.634</v>
          </cell>
          <cell r="CI23">
            <v>36.843000000000004</v>
          </cell>
          <cell r="CJ23">
            <v>29.785</v>
          </cell>
          <cell r="CK23">
            <v>12.705</v>
          </cell>
          <cell r="CL23">
            <v>17.079999999999998</v>
          </cell>
          <cell r="CM23">
            <v>40.433</v>
          </cell>
          <cell r="CN23">
            <v>23.969000000000001</v>
          </cell>
          <cell r="CO23">
            <v>16.463999999999999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</row>
        <row r="35">
          <cell r="B35">
            <v>2.4830000000000001</v>
          </cell>
          <cell r="C35">
            <v>5.9610000000000003</v>
          </cell>
          <cell r="D35">
            <v>33.365000000000002</v>
          </cell>
          <cell r="E35">
            <v>13.795</v>
          </cell>
          <cell r="F35">
            <v>19.568999999999999</v>
          </cell>
          <cell r="G35">
            <v>45.573999999999998</v>
          </cell>
          <cell r="H35">
            <v>26.234000000000002</v>
          </cell>
          <cell r="I35">
            <v>19.341000000000001</v>
          </cell>
          <cell r="J35">
            <v>21.358000000000001</v>
          </cell>
          <cell r="K35">
            <v>11.358000000000001</v>
          </cell>
          <cell r="L35">
            <v>10</v>
          </cell>
          <cell r="M35">
            <v>16.759</v>
          </cell>
          <cell r="N35">
            <v>9.7910000000000004</v>
          </cell>
          <cell r="O35">
            <v>6.968</v>
          </cell>
          <cell r="P35">
            <v>3.585</v>
          </cell>
          <cell r="Q35">
            <v>1.901</v>
          </cell>
          <cell r="R35">
            <v>1.6850000000000001</v>
          </cell>
          <cell r="S35">
            <v>28.815000000000001</v>
          </cell>
          <cell r="T35">
            <v>16.442</v>
          </cell>
          <cell r="U35">
            <v>12.372999999999999</v>
          </cell>
          <cell r="V35">
            <v>1304.2059999999999</v>
          </cell>
          <cell r="W35">
            <v>716.04499999999996</v>
          </cell>
          <cell r="X35">
            <v>588.16200000000003</v>
          </cell>
          <cell r="Y35">
            <v>224.09899999999999</v>
          </cell>
          <cell r="Z35">
            <v>121.54600000000001</v>
          </cell>
          <cell r="AA35">
            <v>102.55200000000001</v>
          </cell>
          <cell r="AB35">
            <v>68.700999999999993</v>
          </cell>
          <cell r="AC35">
            <v>38.637999999999998</v>
          </cell>
          <cell r="AD35">
            <v>30.062999999999999</v>
          </cell>
          <cell r="AE35">
            <v>68.765000000000001</v>
          </cell>
          <cell r="AF35">
            <v>36.817999999999998</v>
          </cell>
          <cell r="AG35">
            <v>31.946999999999999</v>
          </cell>
          <cell r="AH35">
            <v>86.632000000000005</v>
          </cell>
          <cell r="AI35">
            <v>46.09</v>
          </cell>
          <cell r="AJ35">
            <v>40.542000000000002</v>
          </cell>
          <cell r="AK35">
            <v>1080.1079999999999</v>
          </cell>
          <cell r="AL35">
            <v>594.49800000000005</v>
          </cell>
          <cell r="AM35">
            <v>485.61</v>
          </cell>
          <cell r="AN35">
            <v>508.52499999999998</v>
          </cell>
          <cell r="AO35">
            <v>274.904</v>
          </cell>
          <cell r="AP35">
            <v>233.62100000000001</v>
          </cell>
          <cell r="AQ35">
            <v>135.34299999999999</v>
          </cell>
          <cell r="AR35">
            <v>64.245999999999995</v>
          </cell>
          <cell r="AS35">
            <v>71.096999999999994</v>
          </cell>
          <cell r="AT35">
            <v>156.29300000000001</v>
          </cell>
          <cell r="AU35">
            <v>87.867999999999995</v>
          </cell>
          <cell r="AV35">
            <v>68.424999999999997</v>
          </cell>
          <cell r="AW35">
            <v>216.88900000000001</v>
          </cell>
          <cell r="AX35">
            <v>122.79</v>
          </cell>
          <cell r="AY35">
            <v>94.099000000000004</v>
          </cell>
          <cell r="AZ35">
            <v>571.58299999999997</v>
          </cell>
          <cell r="BA35">
            <v>319.59399999999999</v>
          </cell>
          <cell r="BB35">
            <v>251.988</v>
          </cell>
          <cell r="BC35">
            <v>265.13299999999998</v>
          </cell>
          <cell r="BD35">
            <v>144.94800000000001</v>
          </cell>
          <cell r="BE35">
            <v>120.185</v>
          </cell>
          <cell r="BF35">
            <v>306.45</v>
          </cell>
          <cell r="BG35">
            <v>174.64599999999999</v>
          </cell>
          <cell r="BH35">
            <v>131.804</v>
          </cell>
          <cell r="BI35">
            <v>184.005</v>
          </cell>
          <cell r="BJ35">
            <v>100.313</v>
          </cell>
          <cell r="BK35">
            <v>83.691999999999993</v>
          </cell>
          <cell r="BL35">
            <v>122.444</v>
          </cell>
          <cell r="BM35">
            <v>74.332999999999998</v>
          </cell>
          <cell r="BN35">
            <v>48.110999999999997</v>
          </cell>
          <cell r="BO35">
            <v>98.638999999999996</v>
          </cell>
          <cell r="BP35">
            <v>60.137</v>
          </cell>
          <cell r="BQ35">
            <v>38.502000000000002</v>
          </cell>
          <cell r="BR35">
            <v>1205.568</v>
          </cell>
          <cell r="BS35">
            <v>655.90700000000004</v>
          </cell>
          <cell r="BT35">
            <v>549.66</v>
          </cell>
          <cell r="BU35">
            <v>2034.9770000000001</v>
          </cell>
          <cell r="BV35">
            <v>1017.896</v>
          </cell>
          <cell r="BW35">
            <v>1017.08</v>
          </cell>
          <cell r="BX35">
            <v>325.42500000000001</v>
          </cell>
          <cell r="BY35">
            <v>158.745</v>
          </cell>
          <cell r="BZ35">
            <v>166.68</v>
          </cell>
          <cell r="CA35">
            <v>209.06399999999999</v>
          </cell>
          <cell r="CB35">
            <v>113.78</v>
          </cell>
          <cell r="CC35">
            <v>95.284000000000006</v>
          </cell>
          <cell r="CD35">
            <v>138.47900000000001</v>
          </cell>
          <cell r="CE35">
            <v>83.123000000000005</v>
          </cell>
          <cell r="CF35">
            <v>55.356000000000002</v>
          </cell>
          <cell r="CG35">
            <v>70.584999999999994</v>
          </cell>
          <cell r="CH35">
            <v>30.658000000000001</v>
          </cell>
          <cell r="CI35">
            <v>39.927</v>
          </cell>
          <cell r="CJ35">
            <v>38.225000000000001</v>
          </cell>
          <cell r="CK35">
            <v>17.149999999999999</v>
          </cell>
          <cell r="CL35">
            <v>21.074999999999999</v>
          </cell>
          <cell r="CM35">
            <v>37.875</v>
          </cell>
          <cell r="CN35">
            <v>19.513999999999999</v>
          </cell>
          <cell r="CO35">
            <v>18.36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</row>
        <row r="47">
          <cell r="B47">
            <v>1.5009999999999999</v>
          </cell>
          <cell r="C47">
            <v>4.7759999999999998</v>
          </cell>
          <cell r="D47">
            <v>33.311</v>
          </cell>
          <cell r="E47">
            <v>15.962999999999999</v>
          </cell>
          <cell r="F47">
            <v>17.347999999999999</v>
          </cell>
          <cell r="G47">
            <v>37.526000000000003</v>
          </cell>
          <cell r="H47">
            <v>21.594999999999999</v>
          </cell>
          <cell r="I47">
            <v>15.930999999999999</v>
          </cell>
          <cell r="J47">
            <v>15.028</v>
          </cell>
          <cell r="K47">
            <v>8.3759999999999994</v>
          </cell>
          <cell r="L47">
            <v>6.6509999999999998</v>
          </cell>
          <cell r="M47">
            <v>15.601000000000001</v>
          </cell>
          <cell r="N47">
            <v>8.2149999999999999</v>
          </cell>
          <cell r="O47">
            <v>7.3860000000000001</v>
          </cell>
          <cell r="P47">
            <v>4.194</v>
          </cell>
          <cell r="Q47">
            <v>2.3660000000000001</v>
          </cell>
          <cell r="R47">
            <v>1.829</v>
          </cell>
          <cell r="S47">
            <v>21.925000000000001</v>
          </cell>
          <cell r="T47">
            <v>13.381</v>
          </cell>
          <cell r="U47">
            <v>8.5449999999999999</v>
          </cell>
          <cell r="V47">
            <v>1331.0229999999999</v>
          </cell>
          <cell r="W47">
            <v>717.20399999999995</v>
          </cell>
          <cell r="X47">
            <v>613.81899999999996</v>
          </cell>
          <cell r="Y47">
            <v>240.46</v>
          </cell>
          <cell r="Z47">
            <v>134.708</v>
          </cell>
          <cell r="AA47">
            <v>105.751</v>
          </cell>
          <cell r="AB47">
            <v>70.213999999999999</v>
          </cell>
          <cell r="AC47">
            <v>40.110999999999997</v>
          </cell>
          <cell r="AD47">
            <v>30.103000000000002</v>
          </cell>
          <cell r="AE47">
            <v>70.671999999999997</v>
          </cell>
          <cell r="AF47">
            <v>42.994</v>
          </cell>
          <cell r="AG47">
            <v>27.678000000000001</v>
          </cell>
          <cell r="AH47">
            <v>99.573999999999998</v>
          </cell>
          <cell r="AI47">
            <v>51.603000000000002</v>
          </cell>
          <cell r="AJ47">
            <v>47.97</v>
          </cell>
          <cell r="AK47">
            <v>1090.5630000000001</v>
          </cell>
          <cell r="AL47">
            <v>582.495</v>
          </cell>
          <cell r="AM47">
            <v>508.06799999999998</v>
          </cell>
          <cell r="AN47">
            <v>476.40899999999999</v>
          </cell>
          <cell r="AO47">
            <v>253.02</v>
          </cell>
          <cell r="AP47">
            <v>223.38900000000001</v>
          </cell>
          <cell r="AQ47">
            <v>129.63200000000001</v>
          </cell>
          <cell r="AR47">
            <v>67.983000000000004</v>
          </cell>
          <cell r="AS47">
            <v>61.649000000000001</v>
          </cell>
          <cell r="AT47">
            <v>146.333</v>
          </cell>
          <cell r="AU47">
            <v>81.465000000000003</v>
          </cell>
          <cell r="AV47">
            <v>64.867999999999995</v>
          </cell>
          <cell r="AW47">
            <v>200.44399999999999</v>
          </cell>
          <cell r="AX47">
            <v>103.572</v>
          </cell>
          <cell r="AY47">
            <v>96.872</v>
          </cell>
          <cell r="AZ47">
            <v>614.154</v>
          </cell>
          <cell r="BA47">
            <v>329.47500000000002</v>
          </cell>
          <cell r="BB47">
            <v>284.67899999999997</v>
          </cell>
          <cell r="BC47">
            <v>277.64100000000002</v>
          </cell>
          <cell r="BD47">
            <v>145.98400000000001</v>
          </cell>
          <cell r="BE47">
            <v>131.65700000000001</v>
          </cell>
          <cell r="BF47">
            <v>336.51299999999998</v>
          </cell>
          <cell r="BG47">
            <v>183.49100000000001</v>
          </cell>
          <cell r="BH47">
            <v>153.02199999999999</v>
          </cell>
          <cell r="BI47">
            <v>206.334</v>
          </cell>
          <cell r="BJ47">
            <v>105.20699999999999</v>
          </cell>
          <cell r="BK47">
            <v>101.126</v>
          </cell>
          <cell r="BL47">
            <v>130.18</v>
          </cell>
          <cell r="BM47">
            <v>78.284000000000006</v>
          </cell>
          <cell r="BN47">
            <v>51.896000000000001</v>
          </cell>
          <cell r="BO47">
            <v>98.468000000000004</v>
          </cell>
          <cell r="BP47">
            <v>60.978000000000002</v>
          </cell>
          <cell r="BQ47">
            <v>37.488999999999997</v>
          </cell>
          <cell r="BR47">
            <v>1232.5550000000001</v>
          </cell>
          <cell r="BS47">
            <v>656.22500000000002</v>
          </cell>
          <cell r="BT47">
            <v>576.33000000000004</v>
          </cell>
          <cell r="BU47">
            <v>2057.66</v>
          </cell>
          <cell r="BV47">
            <v>1021.638</v>
          </cell>
          <cell r="BW47">
            <v>1036.021</v>
          </cell>
          <cell r="BX47">
            <v>322.13799999999998</v>
          </cell>
          <cell r="BY47">
            <v>165.21899999999999</v>
          </cell>
          <cell r="BZ47">
            <v>156.91900000000001</v>
          </cell>
          <cell r="CA47">
            <v>220.203</v>
          </cell>
          <cell r="CB47">
            <v>120.652</v>
          </cell>
          <cell r="CC47">
            <v>99.551000000000002</v>
          </cell>
          <cell r="CD47">
            <v>149.59</v>
          </cell>
          <cell r="CE47">
            <v>88.8</v>
          </cell>
          <cell r="CF47">
            <v>60.790999999999997</v>
          </cell>
          <cell r="CG47">
            <v>70.613</v>
          </cell>
          <cell r="CH47">
            <v>31.852</v>
          </cell>
          <cell r="CI47">
            <v>38.761000000000003</v>
          </cell>
          <cell r="CJ47">
            <v>33.9</v>
          </cell>
          <cell r="CK47">
            <v>16.46</v>
          </cell>
          <cell r="CL47">
            <v>17.439</v>
          </cell>
          <cell r="CM47">
            <v>36.012999999999998</v>
          </cell>
          <cell r="CN47">
            <v>19.518000000000001</v>
          </cell>
          <cell r="CO47">
            <v>16.495000000000001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</row>
        <row r="59">
          <cell r="B59">
            <v>2.093</v>
          </cell>
          <cell r="C59">
            <v>4.3319999999999999</v>
          </cell>
          <cell r="D59">
            <v>28.54</v>
          </cell>
          <cell r="E59">
            <v>10.449</v>
          </cell>
          <cell r="F59">
            <v>18.091000000000001</v>
          </cell>
          <cell r="G59">
            <v>40.69</v>
          </cell>
          <cell r="H59">
            <v>22.771999999999998</v>
          </cell>
          <cell r="I59">
            <v>17.917999999999999</v>
          </cell>
          <cell r="J59">
            <v>19.388000000000002</v>
          </cell>
          <cell r="K59">
            <v>11.646000000000001</v>
          </cell>
          <cell r="L59">
            <v>7.7430000000000003</v>
          </cell>
          <cell r="M59">
            <v>13.755000000000001</v>
          </cell>
          <cell r="N59">
            <v>9.1180000000000003</v>
          </cell>
          <cell r="O59">
            <v>4.6369999999999996</v>
          </cell>
          <cell r="P59">
            <v>2.3759999999999999</v>
          </cell>
          <cell r="Q59">
            <v>1.284</v>
          </cell>
          <cell r="R59">
            <v>1.0920000000000001</v>
          </cell>
          <cell r="S59">
            <v>26.934999999999999</v>
          </cell>
          <cell r="T59">
            <v>13.654</v>
          </cell>
          <cell r="U59">
            <v>13.281000000000001</v>
          </cell>
          <cell r="V59">
            <v>1338.9780000000001</v>
          </cell>
          <cell r="W59">
            <v>722.02599999999995</v>
          </cell>
          <cell r="X59">
            <v>616.952</v>
          </cell>
          <cell r="Y59">
            <v>249.58799999999999</v>
          </cell>
          <cell r="Z59">
            <v>140.12799999999999</v>
          </cell>
          <cell r="AA59">
            <v>109.46</v>
          </cell>
          <cell r="AB59">
            <v>69.822999999999993</v>
          </cell>
          <cell r="AC59">
            <v>43.546999999999997</v>
          </cell>
          <cell r="AD59">
            <v>26.276</v>
          </cell>
          <cell r="AE59">
            <v>73.105000000000004</v>
          </cell>
          <cell r="AF59">
            <v>37.173000000000002</v>
          </cell>
          <cell r="AG59">
            <v>35.932000000000002</v>
          </cell>
          <cell r="AH59">
            <v>106.66</v>
          </cell>
          <cell r="AI59">
            <v>59.406999999999996</v>
          </cell>
          <cell r="AJ59">
            <v>47.252000000000002</v>
          </cell>
          <cell r="AK59">
            <v>1089.3900000000001</v>
          </cell>
          <cell r="AL59">
            <v>581.89800000000002</v>
          </cell>
          <cell r="AM59">
            <v>507.49099999999999</v>
          </cell>
          <cell r="AN59">
            <v>462.63499999999999</v>
          </cell>
          <cell r="AO59">
            <v>241.77</v>
          </cell>
          <cell r="AP59">
            <v>220.86500000000001</v>
          </cell>
          <cell r="AQ59">
            <v>126.633</v>
          </cell>
          <cell r="AR59">
            <v>67.754000000000005</v>
          </cell>
          <cell r="AS59">
            <v>58.88</v>
          </cell>
          <cell r="AT59">
            <v>137.23400000000001</v>
          </cell>
          <cell r="AU59">
            <v>69.037999999999997</v>
          </cell>
          <cell r="AV59">
            <v>68.195999999999998</v>
          </cell>
          <cell r="AW59">
            <v>198.767</v>
          </cell>
          <cell r="AX59">
            <v>104.97799999999999</v>
          </cell>
          <cell r="AY59">
            <v>93.789000000000001</v>
          </cell>
          <cell r="AZ59">
            <v>626.755</v>
          </cell>
          <cell r="BA59">
            <v>340.12799999999999</v>
          </cell>
          <cell r="BB59">
            <v>286.62599999999998</v>
          </cell>
          <cell r="BC59">
            <v>285.84699999999998</v>
          </cell>
          <cell r="BD59">
            <v>150.244</v>
          </cell>
          <cell r="BE59">
            <v>135.60400000000001</v>
          </cell>
          <cell r="BF59">
            <v>340.90699999999998</v>
          </cell>
          <cell r="BG59">
            <v>189.88499999999999</v>
          </cell>
          <cell r="BH59">
            <v>151.023</v>
          </cell>
          <cell r="BI59">
            <v>211.279</v>
          </cell>
          <cell r="BJ59">
            <v>111.803</v>
          </cell>
          <cell r="BK59">
            <v>99.475999999999999</v>
          </cell>
          <cell r="BL59">
            <v>129.62899999999999</v>
          </cell>
          <cell r="BM59">
            <v>78.081999999999994</v>
          </cell>
          <cell r="BN59">
            <v>51.546999999999997</v>
          </cell>
          <cell r="BO59">
            <v>119.261</v>
          </cell>
          <cell r="BP59">
            <v>79.004999999999995</v>
          </cell>
          <cell r="BQ59">
            <v>40.256</v>
          </cell>
          <cell r="BR59">
            <v>1219.7170000000001</v>
          </cell>
          <cell r="BS59">
            <v>643.02099999999996</v>
          </cell>
          <cell r="BT59">
            <v>576.69600000000003</v>
          </cell>
          <cell r="BU59">
            <v>2054.31</v>
          </cell>
          <cell r="BV59">
            <v>1021.449</v>
          </cell>
          <cell r="BW59">
            <v>1032.8610000000001</v>
          </cell>
          <cell r="BX59">
            <v>342.625</v>
          </cell>
          <cell r="BY59">
            <v>181.089</v>
          </cell>
          <cell r="BZ59">
            <v>161.53700000000001</v>
          </cell>
          <cell r="CA59">
            <v>237.982</v>
          </cell>
          <cell r="CB59">
            <v>135.97900000000001</v>
          </cell>
          <cell r="CC59">
            <v>102.003</v>
          </cell>
          <cell r="CD59">
            <v>158.93</v>
          </cell>
          <cell r="CE59">
            <v>103.872</v>
          </cell>
          <cell r="CF59">
            <v>55.058</v>
          </cell>
          <cell r="CG59">
            <v>79.052000000000007</v>
          </cell>
          <cell r="CH59">
            <v>32.107999999999997</v>
          </cell>
          <cell r="CI59">
            <v>46.945</v>
          </cell>
          <cell r="CJ59">
            <v>31.02</v>
          </cell>
          <cell r="CK59">
            <v>14.471</v>
          </cell>
          <cell r="CL59">
            <v>16.55</v>
          </cell>
          <cell r="CM59">
            <v>34.155999999999999</v>
          </cell>
          <cell r="CN59">
            <v>19.498000000000001</v>
          </cell>
          <cell r="CO59">
            <v>14.657999999999999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</row>
        <row r="71">
          <cell r="B71">
            <v>1.202</v>
          </cell>
          <cell r="C71">
            <v>4.4080000000000004</v>
          </cell>
          <cell r="D71">
            <v>36.826000000000001</v>
          </cell>
          <cell r="E71">
            <v>14.074999999999999</v>
          </cell>
          <cell r="F71">
            <v>22.751000000000001</v>
          </cell>
          <cell r="G71">
            <v>47.503</v>
          </cell>
          <cell r="H71">
            <v>28.681000000000001</v>
          </cell>
          <cell r="I71">
            <v>18.821999999999999</v>
          </cell>
          <cell r="J71">
            <v>19.896000000000001</v>
          </cell>
          <cell r="K71">
            <v>14.117000000000001</v>
          </cell>
          <cell r="L71">
            <v>5.7789999999999999</v>
          </cell>
          <cell r="M71">
            <v>19.824999999999999</v>
          </cell>
          <cell r="N71">
            <v>13.47</v>
          </cell>
          <cell r="O71">
            <v>6.3550000000000004</v>
          </cell>
          <cell r="P71">
            <v>5.0259999999999998</v>
          </cell>
          <cell r="Q71">
            <v>3.2869999999999999</v>
          </cell>
          <cell r="R71">
            <v>1.7390000000000001</v>
          </cell>
          <cell r="S71">
            <v>27.678000000000001</v>
          </cell>
          <cell r="T71">
            <v>15.211</v>
          </cell>
          <cell r="U71">
            <v>12.467000000000001</v>
          </cell>
          <cell r="V71">
            <v>1383.451</v>
          </cell>
          <cell r="W71">
            <v>742.48800000000006</v>
          </cell>
          <cell r="X71">
            <v>640.96299999999997</v>
          </cell>
          <cell r="Y71">
            <v>260.28100000000001</v>
          </cell>
          <cell r="Z71">
            <v>139.43299999999999</v>
          </cell>
          <cell r="AA71">
            <v>120.849</v>
          </cell>
          <cell r="AB71">
            <v>70.385000000000005</v>
          </cell>
          <cell r="AC71">
            <v>39.011000000000003</v>
          </cell>
          <cell r="AD71">
            <v>31.373999999999999</v>
          </cell>
          <cell r="AE71">
            <v>81.709000000000003</v>
          </cell>
          <cell r="AF71">
            <v>42.366</v>
          </cell>
          <cell r="AG71">
            <v>39.343000000000004</v>
          </cell>
          <cell r="AH71">
            <v>108.188</v>
          </cell>
          <cell r="AI71">
            <v>58.055999999999997</v>
          </cell>
          <cell r="AJ71">
            <v>50.131999999999998</v>
          </cell>
          <cell r="AK71">
            <v>1123.17</v>
          </cell>
          <cell r="AL71">
            <v>603.05600000000004</v>
          </cell>
          <cell r="AM71">
            <v>520.11400000000003</v>
          </cell>
          <cell r="AN71">
            <v>486.62700000000001</v>
          </cell>
          <cell r="AO71">
            <v>254.541</v>
          </cell>
          <cell r="AP71">
            <v>232.08600000000001</v>
          </cell>
          <cell r="AQ71">
            <v>129.88</v>
          </cell>
          <cell r="AR71">
            <v>70.709999999999994</v>
          </cell>
          <cell r="AS71">
            <v>59.168999999999997</v>
          </cell>
          <cell r="AT71">
            <v>162.54499999999999</v>
          </cell>
          <cell r="AU71">
            <v>88.001000000000005</v>
          </cell>
          <cell r="AV71">
            <v>74.545000000000002</v>
          </cell>
          <cell r="AW71">
            <v>194.202</v>
          </cell>
          <cell r="AX71">
            <v>95.83</v>
          </cell>
          <cell r="AY71">
            <v>98.372</v>
          </cell>
          <cell r="AZ71">
            <v>636.54300000000001</v>
          </cell>
          <cell r="BA71">
            <v>348.51400000000001</v>
          </cell>
          <cell r="BB71">
            <v>288.02800000000002</v>
          </cell>
          <cell r="BC71">
            <v>279.49900000000002</v>
          </cell>
          <cell r="BD71">
            <v>151.01599999999999</v>
          </cell>
          <cell r="BE71">
            <v>128.483</v>
          </cell>
          <cell r="BF71">
            <v>357.04399999999998</v>
          </cell>
          <cell r="BG71">
            <v>197.499</v>
          </cell>
          <cell r="BH71">
            <v>159.54599999999999</v>
          </cell>
          <cell r="BI71">
            <v>215.58099999999999</v>
          </cell>
          <cell r="BJ71">
            <v>110.068</v>
          </cell>
          <cell r="BK71">
            <v>105.51300000000001</v>
          </cell>
          <cell r="BL71">
            <v>141.46299999999999</v>
          </cell>
          <cell r="BM71">
            <v>87.430999999999997</v>
          </cell>
          <cell r="BN71">
            <v>54.033000000000001</v>
          </cell>
          <cell r="BO71">
            <v>111.447</v>
          </cell>
          <cell r="BP71">
            <v>62.945</v>
          </cell>
          <cell r="BQ71">
            <v>48.502000000000002</v>
          </cell>
          <cell r="BR71">
            <v>1272.0039999999999</v>
          </cell>
          <cell r="BS71">
            <v>679.54300000000001</v>
          </cell>
          <cell r="BT71">
            <v>592.46100000000001</v>
          </cell>
          <cell r="BU71">
            <v>2118.817</v>
          </cell>
          <cell r="BV71">
            <v>1049.501</v>
          </cell>
          <cell r="BW71">
            <v>1069.316</v>
          </cell>
          <cell r="BX71">
            <v>355.613</v>
          </cell>
          <cell r="BY71">
            <v>181.899</v>
          </cell>
          <cell r="BZ71">
            <v>173.714</v>
          </cell>
          <cell r="CA71">
            <v>261.88900000000001</v>
          </cell>
          <cell r="CB71">
            <v>138.684</v>
          </cell>
          <cell r="CC71">
            <v>123.205</v>
          </cell>
          <cell r="CD71">
            <v>162.441</v>
          </cell>
          <cell r="CE71">
            <v>89.822999999999993</v>
          </cell>
          <cell r="CF71">
            <v>72.617999999999995</v>
          </cell>
          <cell r="CG71">
            <v>99.447999999999993</v>
          </cell>
          <cell r="CH71">
            <v>48.860999999999997</v>
          </cell>
          <cell r="CI71">
            <v>50.587000000000003</v>
          </cell>
          <cell r="CJ71">
            <v>35.874000000000002</v>
          </cell>
          <cell r="CK71">
            <v>15.182</v>
          </cell>
          <cell r="CL71">
            <v>20.692</v>
          </cell>
          <cell r="CM71">
            <v>25.614000000000001</v>
          </cell>
          <cell r="CN71">
            <v>14.564</v>
          </cell>
          <cell r="CO71">
            <v>11.05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</row>
        <row r="83">
          <cell r="B83">
            <v>3.2170000000000001</v>
          </cell>
          <cell r="C83">
            <v>2.8239999999999998</v>
          </cell>
          <cell r="D83">
            <v>26.128</v>
          </cell>
          <cell r="E83">
            <v>10.423999999999999</v>
          </cell>
          <cell r="F83">
            <v>15.702999999999999</v>
          </cell>
          <cell r="G83">
            <v>41.875</v>
          </cell>
          <cell r="H83">
            <v>23.902999999999999</v>
          </cell>
          <cell r="I83">
            <v>17.972000000000001</v>
          </cell>
          <cell r="J83">
            <v>20.472999999999999</v>
          </cell>
          <cell r="K83">
            <v>12.427</v>
          </cell>
          <cell r="L83">
            <v>8.0470000000000006</v>
          </cell>
          <cell r="M83">
            <v>17.861999999999998</v>
          </cell>
          <cell r="N83">
            <v>9.8219999999999992</v>
          </cell>
          <cell r="O83">
            <v>8.0399999999999991</v>
          </cell>
          <cell r="P83">
            <v>4.2009999999999996</v>
          </cell>
          <cell r="Q83">
            <v>1.6859999999999999</v>
          </cell>
          <cell r="R83">
            <v>2.5150000000000001</v>
          </cell>
          <cell r="S83">
            <v>24.013000000000002</v>
          </cell>
          <cell r="T83">
            <v>14.081</v>
          </cell>
          <cell r="U83">
            <v>9.9320000000000004</v>
          </cell>
          <cell r="V83">
            <v>1363.635</v>
          </cell>
          <cell r="W83">
            <v>729.81799999999998</v>
          </cell>
          <cell r="X83">
            <v>633.81700000000001</v>
          </cell>
          <cell r="Y83">
            <v>266.66399999999999</v>
          </cell>
          <cell r="Z83">
            <v>136.78</v>
          </cell>
          <cell r="AA83">
            <v>129.88399999999999</v>
          </cell>
          <cell r="AB83">
            <v>81.655000000000001</v>
          </cell>
          <cell r="AC83">
            <v>39.097999999999999</v>
          </cell>
          <cell r="AD83">
            <v>42.557000000000002</v>
          </cell>
          <cell r="AE83">
            <v>82.320999999999998</v>
          </cell>
          <cell r="AF83">
            <v>43.021000000000001</v>
          </cell>
          <cell r="AG83">
            <v>39.299999999999997</v>
          </cell>
          <cell r="AH83">
            <v>102.687</v>
          </cell>
          <cell r="AI83">
            <v>54.661000000000001</v>
          </cell>
          <cell r="AJ83">
            <v>48.027000000000001</v>
          </cell>
          <cell r="AK83">
            <v>1096.972</v>
          </cell>
          <cell r="AL83">
            <v>593.03899999999999</v>
          </cell>
          <cell r="AM83">
            <v>503.93299999999999</v>
          </cell>
          <cell r="AN83">
            <v>465.01299999999998</v>
          </cell>
          <cell r="AO83">
            <v>247.77</v>
          </cell>
          <cell r="AP83">
            <v>217.24199999999999</v>
          </cell>
          <cell r="AQ83">
            <v>122.261</v>
          </cell>
          <cell r="AR83">
            <v>65.495999999999995</v>
          </cell>
          <cell r="AS83">
            <v>56.765000000000001</v>
          </cell>
          <cell r="AT83">
            <v>142.88399999999999</v>
          </cell>
          <cell r="AU83">
            <v>69.241</v>
          </cell>
          <cell r="AV83">
            <v>73.643000000000001</v>
          </cell>
          <cell r="AW83">
            <v>199.86799999999999</v>
          </cell>
          <cell r="AX83">
            <v>113.03400000000001</v>
          </cell>
          <cell r="AY83">
            <v>86.834000000000003</v>
          </cell>
          <cell r="AZ83">
            <v>631.95899999999995</v>
          </cell>
          <cell r="BA83">
            <v>345.26799999999997</v>
          </cell>
          <cell r="BB83">
            <v>286.69099999999997</v>
          </cell>
          <cell r="BC83">
            <v>270.66199999999998</v>
          </cell>
          <cell r="BD83">
            <v>134.96</v>
          </cell>
          <cell r="BE83">
            <v>135.702</v>
          </cell>
          <cell r="BF83">
            <v>361.29700000000003</v>
          </cell>
          <cell r="BG83">
            <v>210.30799999999999</v>
          </cell>
          <cell r="BH83">
            <v>150.989</v>
          </cell>
          <cell r="BI83">
            <v>231.01400000000001</v>
          </cell>
          <cell r="BJ83">
            <v>131.852</v>
          </cell>
          <cell r="BK83">
            <v>99.162000000000006</v>
          </cell>
          <cell r="BL83">
            <v>130.28299999999999</v>
          </cell>
          <cell r="BM83">
            <v>78.456000000000003</v>
          </cell>
          <cell r="BN83">
            <v>51.826999999999998</v>
          </cell>
          <cell r="BO83">
            <v>127.407</v>
          </cell>
          <cell r="BP83">
            <v>64.52</v>
          </cell>
          <cell r="BQ83">
            <v>62.887</v>
          </cell>
          <cell r="BR83">
            <v>1236.2280000000001</v>
          </cell>
          <cell r="BS83">
            <v>665.298</v>
          </cell>
          <cell r="BT83">
            <v>570.92999999999995</v>
          </cell>
          <cell r="BU83">
            <v>2125.125</v>
          </cell>
          <cell r="BV83">
            <v>1055.0360000000001</v>
          </cell>
          <cell r="BW83">
            <v>1070.0889999999999</v>
          </cell>
          <cell r="BX83">
            <v>388.48599999999999</v>
          </cell>
          <cell r="BY83">
            <v>180.65</v>
          </cell>
          <cell r="BZ83">
            <v>207.83600000000001</v>
          </cell>
          <cell r="CA83">
            <v>271.65600000000001</v>
          </cell>
          <cell r="CB83">
            <v>129.37100000000001</v>
          </cell>
          <cell r="CC83">
            <v>142.285</v>
          </cell>
          <cell r="CD83">
            <v>176.136</v>
          </cell>
          <cell r="CE83">
            <v>87.983999999999995</v>
          </cell>
          <cell r="CF83">
            <v>88.152000000000001</v>
          </cell>
          <cell r="CG83">
            <v>95.52</v>
          </cell>
          <cell r="CH83">
            <v>41.387</v>
          </cell>
          <cell r="CI83">
            <v>54.133000000000003</v>
          </cell>
          <cell r="CJ83">
            <v>38.591000000000001</v>
          </cell>
          <cell r="CK83">
            <v>15.565</v>
          </cell>
          <cell r="CL83">
            <v>23.024999999999999</v>
          </cell>
          <cell r="CM83">
            <v>38.058</v>
          </cell>
          <cell r="CN83">
            <v>24.048999999999999</v>
          </cell>
          <cell r="CO83">
            <v>14.01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2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jobs/job-mobility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FEE3B-6597-4500-93EB-90C8B716F438}">
  <dimension ref="A1:E27"/>
  <sheetViews>
    <sheetView showGridLines="0" tabSelected="1" workbookViewId="0">
      <pane ySplit="7" topLeftCell="A8" activePane="bottomLeft" state="frozen"/>
      <selection activeCell="C13" sqref="C13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2868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2878</v>
      </c>
      <c r="C5" s="21"/>
      <c r="D5" s="21"/>
      <c r="E5" s="21"/>
    </row>
    <row r="6" spans="1:5" ht="15.75" customHeight="1">
      <c r="A6" s="21"/>
      <c r="B6" s="78" t="s">
        <v>2870</v>
      </c>
      <c r="C6" s="78"/>
      <c r="D6" s="78"/>
      <c r="E6" s="78"/>
    </row>
    <row r="7" spans="1:5" ht="15.75" customHeight="1">
      <c r="A7" s="21"/>
      <c r="B7" s="22" t="s">
        <v>2879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2880</v>
      </c>
      <c r="C9" s="25"/>
      <c r="D9" s="21"/>
      <c r="E9" s="21"/>
    </row>
    <row r="10" spans="1:5">
      <c r="A10" s="24"/>
      <c r="B10" s="26" t="s">
        <v>2881</v>
      </c>
      <c r="C10" s="24"/>
      <c r="D10" s="21"/>
      <c r="E10" s="21"/>
    </row>
    <row r="11" spans="1:5">
      <c r="A11" s="24"/>
      <c r="B11" s="27">
        <v>1.1000000000000001</v>
      </c>
      <c r="C11" s="28" t="s">
        <v>2882</v>
      </c>
      <c r="D11" s="21"/>
      <c r="E11" s="21"/>
    </row>
    <row r="12" spans="1:5">
      <c r="A12" s="24"/>
      <c r="B12" s="27">
        <v>1.2</v>
      </c>
      <c r="C12" s="28" t="s">
        <v>2883</v>
      </c>
      <c r="D12" s="21"/>
      <c r="E12" s="21"/>
    </row>
    <row r="13" spans="1:5">
      <c r="A13" s="24"/>
      <c r="B13" s="27" t="s">
        <v>2884</v>
      </c>
      <c r="C13" s="28" t="s">
        <v>2885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79"/>
      <c r="C15" s="79"/>
      <c r="D15" s="21"/>
      <c r="E15" s="21"/>
    </row>
    <row r="16" spans="1:5" ht="15.75">
      <c r="A16" s="24"/>
      <c r="B16" s="80" t="s">
        <v>2886</v>
      </c>
      <c r="C16" s="80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2887</v>
      </c>
      <c r="C18" s="24"/>
      <c r="D18" s="21"/>
      <c r="E18" s="21"/>
    </row>
    <row r="19" spans="1:5">
      <c r="A19" s="24"/>
      <c r="B19" s="81" t="s">
        <v>2888</v>
      </c>
      <c r="C19" s="81"/>
      <c r="D19" s="21"/>
      <c r="E19" s="21"/>
    </row>
    <row r="20" spans="1:5">
      <c r="A20" s="24"/>
      <c r="B20" s="81" t="s">
        <v>2889</v>
      </c>
      <c r="C20" s="81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2871</v>
      </c>
      <c r="C22" s="21"/>
      <c r="D22" s="21"/>
      <c r="E22" s="21"/>
    </row>
    <row r="23" spans="1:5">
      <c r="A23" s="23"/>
      <c r="B23" s="77" t="s">
        <v>2890</v>
      </c>
      <c r="C23" s="77"/>
      <c r="D23" s="77"/>
      <c r="E23" s="77"/>
    </row>
    <row r="24" spans="1:5">
      <c r="A24" s="23"/>
      <c r="B24" s="77" t="s">
        <v>2891</v>
      </c>
      <c r="C24" s="77"/>
      <c r="D24" s="77"/>
      <c r="E24" s="77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17DC80D0-457C-4B3B-A7D2-AE9B8CEFE1B1}"/>
    <hyperlink ref="B13" location="Index!A12" display="Index" xr:uid="{0D33D3D9-0589-4FB0-9E3A-693D38253FB3}"/>
    <hyperlink ref="B27" r:id="rId2" display="© Commonwealth of Australia 2015" xr:uid="{2A7AAF89-5963-4B08-8592-FEBB05B5629C}"/>
    <hyperlink ref="B12" location="'Table 1.2'!C10" display="'Table 1.2'!C10" xr:uid="{DF498C06-7EE4-4886-82F1-625D396C6BD6}"/>
    <hyperlink ref="B24" r:id="rId3" display="or the Labour Surveys Branch at labour.statistics@abs.gov.au." xr:uid="{3A623688-A678-4F07-8302-7AF652B42793}"/>
    <hyperlink ref="B23:E23" r:id="rId4" display="For further information about these and related statistics visit www.abs.gov.au/about/contact-us" xr:uid="{E2B0C685-41C5-4ECA-AF64-AE45F2444ED9}"/>
    <hyperlink ref="B11" location="'Table 1.1'!C10" display="'Table 1.1'!C10" xr:uid="{ECF18987-F570-4804-B054-C57DF9FA4FDA}"/>
    <hyperlink ref="B20" r:id="rId5" display="Explanatory Notes" xr:uid="{E6D68EBA-506B-4791-93FA-AE41313BC87C}"/>
    <hyperlink ref="B19" r:id="rId6" xr:uid="{D33C210C-79FB-4AC5-9018-CC6765883373}"/>
    <hyperlink ref="B19:C19" r:id="rId7" display="Summary" xr:uid="{3855D481-76DC-4E5B-8D30-3844E76352CF}"/>
    <hyperlink ref="B20:C20" r:id="rId8" display="Methodology" xr:uid="{D543F599-CE34-4164-8DC5-E85595313EF0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W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79" s="2" customFormat="1" ht="99.95" customHeight="1">
      <c r="B1" s="3" t="s">
        <v>2512</v>
      </c>
      <c r="C1" s="3" t="s">
        <v>2513</v>
      </c>
      <c r="D1" s="3" t="s">
        <v>2514</v>
      </c>
      <c r="E1" s="3" t="s">
        <v>2515</v>
      </c>
      <c r="F1" s="3" t="s">
        <v>2516</v>
      </c>
      <c r="G1" s="3" t="s">
        <v>2517</v>
      </c>
      <c r="H1" s="3" t="s">
        <v>2518</v>
      </c>
      <c r="I1" s="3" t="s">
        <v>2519</v>
      </c>
      <c r="J1" s="3" t="s">
        <v>2520</v>
      </c>
      <c r="K1" s="3" t="s">
        <v>2521</v>
      </c>
      <c r="L1" s="3" t="s">
        <v>2522</v>
      </c>
      <c r="M1" s="3" t="s">
        <v>2523</v>
      </c>
      <c r="N1" s="3" t="s">
        <v>2524</v>
      </c>
      <c r="O1" s="3" t="s">
        <v>2525</v>
      </c>
      <c r="P1" s="3" t="s">
        <v>2526</v>
      </c>
      <c r="Q1" s="3" t="s">
        <v>2527</v>
      </c>
      <c r="R1" s="3" t="s">
        <v>2528</v>
      </c>
      <c r="S1" s="3" t="s">
        <v>2529</v>
      </c>
      <c r="T1" s="3" t="s">
        <v>2530</v>
      </c>
      <c r="U1" s="3" t="s">
        <v>2531</v>
      </c>
      <c r="V1" s="3" t="s">
        <v>2532</v>
      </c>
      <c r="W1" s="3" t="s">
        <v>2533</v>
      </c>
      <c r="X1" s="3" t="s">
        <v>2534</v>
      </c>
      <c r="Y1" s="3" t="s">
        <v>2535</v>
      </c>
      <c r="Z1" s="3" t="s">
        <v>2536</v>
      </c>
      <c r="AA1" s="3" t="s">
        <v>2537</v>
      </c>
      <c r="AB1" s="3" t="s">
        <v>2538</v>
      </c>
      <c r="AC1" s="3" t="s">
        <v>2539</v>
      </c>
      <c r="AD1" s="3" t="s">
        <v>2540</v>
      </c>
      <c r="AE1" s="3" t="s">
        <v>2541</v>
      </c>
      <c r="AF1" s="3" t="s">
        <v>2542</v>
      </c>
      <c r="AG1" s="3" t="s">
        <v>2543</v>
      </c>
      <c r="AH1" s="3" t="s">
        <v>2544</v>
      </c>
      <c r="AI1" s="3" t="s">
        <v>2545</v>
      </c>
      <c r="AJ1" s="3" t="s">
        <v>2546</v>
      </c>
      <c r="AK1" s="3" t="s">
        <v>2547</v>
      </c>
      <c r="AL1" s="3" t="s">
        <v>2548</v>
      </c>
      <c r="AM1" s="3" t="s">
        <v>2549</v>
      </c>
      <c r="AN1" s="3" t="s">
        <v>2550</v>
      </c>
      <c r="AO1" s="3" t="s">
        <v>2551</v>
      </c>
      <c r="AP1" s="3" t="s">
        <v>2552</v>
      </c>
      <c r="AQ1" s="3" t="s">
        <v>2553</v>
      </c>
      <c r="AR1" s="3" t="s">
        <v>2554</v>
      </c>
      <c r="AS1" s="3" t="s">
        <v>2555</v>
      </c>
      <c r="AT1" s="3" t="s">
        <v>2556</v>
      </c>
      <c r="AU1" s="3" t="s">
        <v>2557</v>
      </c>
      <c r="AV1" s="3" t="s">
        <v>2558</v>
      </c>
      <c r="AW1" s="3" t="s">
        <v>2559</v>
      </c>
      <c r="AX1" s="3" t="s">
        <v>2560</v>
      </c>
      <c r="AY1" s="3" t="s">
        <v>2561</v>
      </c>
      <c r="AZ1" s="3" t="s">
        <v>2562</v>
      </c>
      <c r="BA1" s="3" t="s">
        <v>2563</v>
      </c>
      <c r="BB1" s="3" t="s">
        <v>2564</v>
      </c>
      <c r="BC1" s="3" t="s">
        <v>2565</v>
      </c>
      <c r="BD1" s="3" t="s">
        <v>2566</v>
      </c>
      <c r="BE1" s="3" t="s">
        <v>2567</v>
      </c>
      <c r="BF1" s="3" t="s">
        <v>2568</v>
      </c>
      <c r="BG1" s="3" t="s">
        <v>2569</v>
      </c>
      <c r="BH1" s="3" t="s">
        <v>2570</v>
      </c>
      <c r="BI1" s="3" t="s">
        <v>2571</v>
      </c>
      <c r="BJ1" s="3" t="s">
        <v>2572</v>
      </c>
      <c r="BK1" s="3" t="s">
        <v>2573</v>
      </c>
      <c r="BL1" s="3" t="s">
        <v>2574</v>
      </c>
      <c r="BM1" s="3" t="s">
        <v>2575</v>
      </c>
      <c r="BN1" s="3" t="s">
        <v>2576</v>
      </c>
      <c r="BO1" s="3" t="s">
        <v>2577</v>
      </c>
      <c r="BP1" s="3" t="s">
        <v>2578</v>
      </c>
      <c r="BQ1" s="3" t="s">
        <v>2579</v>
      </c>
      <c r="BR1" s="3" t="s">
        <v>2580</v>
      </c>
      <c r="BS1" s="3" t="s">
        <v>2581</v>
      </c>
      <c r="BT1" s="3" t="s">
        <v>2582</v>
      </c>
      <c r="BU1" s="3" t="s">
        <v>2583</v>
      </c>
      <c r="BV1" s="3" t="s">
        <v>2584</v>
      </c>
      <c r="BW1" s="3" t="s">
        <v>2585</v>
      </c>
      <c r="BX1" s="3" t="s">
        <v>2586</v>
      </c>
      <c r="BY1" s="3" t="s">
        <v>2587</v>
      </c>
      <c r="BZ1" s="3" t="s">
        <v>2588</v>
      </c>
      <c r="CA1" s="3" t="s">
        <v>2589</v>
      </c>
      <c r="CB1" s="3" t="s">
        <v>2590</v>
      </c>
      <c r="CC1" s="3" t="s">
        <v>2591</v>
      </c>
      <c r="CD1" s="3" t="s">
        <v>2592</v>
      </c>
      <c r="CE1" s="3" t="s">
        <v>2593</v>
      </c>
      <c r="CF1" s="3" t="s">
        <v>2594</v>
      </c>
      <c r="CG1" s="3" t="s">
        <v>2595</v>
      </c>
      <c r="CH1" s="3" t="s">
        <v>2596</v>
      </c>
      <c r="CI1" s="3" t="s">
        <v>2597</v>
      </c>
      <c r="CJ1" s="3" t="s">
        <v>2598</v>
      </c>
      <c r="CK1" s="3" t="s">
        <v>2599</v>
      </c>
      <c r="CL1" s="3" t="s">
        <v>2600</v>
      </c>
      <c r="CM1" s="3" t="s">
        <v>2601</v>
      </c>
      <c r="CN1" s="3" t="s">
        <v>2602</v>
      </c>
      <c r="CO1" s="3" t="s">
        <v>2603</v>
      </c>
      <c r="CP1" s="3" t="s">
        <v>2604</v>
      </c>
      <c r="CQ1" s="3" t="s">
        <v>2605</v>
      </c>
      <c r="CR1" s="3" t="s">
        <v>2606</v>
      </c>
      <c r="CS1" s="3" t="s">
        <v>2607</v>
      </c>
      <c r="CT1" s="3" t="s">
        <v>2608</v>
      </c>
      <c r="CU1" s="3" t="s">
        <v>2609</v>
      </c>
      <c r="CV1" s="3" t="s">
        <v>2610</v>
      </c>
      <c r="CW1" s="3" t="s">
        <v>2611</v>
      </c>
      <c r="CX1" s="3" t="s">
        <v>2612</v>
      </c>
      <c r="CY1" s="3" t="s">
        <v>2613</v>
      </c>
      <c r="CZ1" s="3" t="s">
        <v>2614</v>
      </c>
      <c r="DA1" s="3" t="s">
        <v>2615</v>
      </c>
      <c r="DB1" s="3" t="s">
        <v>2616</v>
      </c>
      <c r="DC1" s="3" t="s">
        <v>2617</v>
      </c>
      <c r="DD1" s="3" t="s">
        <v>2618</v>
      </c>
      <c r="DE1" s="3" t="s">
        <v>2619</v>
      </c>
      <c r="DF1" s="3" t="s">
        <v>2620</v>
      </c>
      <c r="DG1" s="3" t="s">
        <v>2621</v>
      </c>
      <c r="DH1" s="3" t="s">
        <v>2622</v>
      </c>
      <c r="DI1" s="3" t="s">
        <v>2623</v>
      </c>
      <c r="DJ1" s="3" t="s">
        <v>2624</v>
      </c>
      <c r="DK1" s="3" t="s">
        <v>2625</v>
      </c>
      <c r="DL1" s="3" t="s">
        <v>2626</v>
      </c>
      <c r="DM1" s="3" t="s">
        <v>2627</v>
      </c>
      <c r="DN1" s="3" t="s">
        <v>2628</v>
      </c>
      <c r="DO1" s="3" t="s">
        <v>2629</v>
      </c>
      <c r="DP1" s="3" t="s">
        <v>2630</v>
      </c>
      <c r="DQ1" s="3" t="s">
        <v>2631</v>
      </c>
      <c r="DR1" s="3" t="s">
        <v>2632</v>
      </c>
      <c r="DS1" s="3" t="s">
        <v>2633</v>
      </c>
      <c r="DT1" s="3" t="s">
        <v>2634</v>
      </c>
      <c r="DU1" s="3" t="s">
        <v>2635</v>
      </c>
      <c r="DV1" s="3" t="s">
        <v>2636</v>
      </c>
      <c r="DW1" s="3" t="s">
        <v>2637</v>
      </c>
      <c r="DX1" s="3" t="s">
        <v>2638</v>
      </c>
      <c r="DY1" s="3" t="s">
        <v>2639</v>
      </c>
      <c r="DZ1" s="3" t="s">
        <v>2640</v>
      </c>
      <c r="EA1" s="3" t="s">
        <v>2641</v>
      </c>
      <c r="EB1" s="3" t="s">
        <v>2642</v>
      </c>
      <c r="EC1" s="3" t="s">
        <v>2643</v>
      </c>
      <c r="ED1" s="3" t="s">
        <v>2644</v>
      </c>
      <c r="EE1" s="3" t="s">
        <v>2645</v>
      </c>
      <c r="EF1" s="3" t="s">
        <v>2646</v>
      </c>
      <c r="EG1" s="3" t="s">
        <v>2647</v>
      </c>
      <c r="EH1" s="3" t="s">
        <v>2648</v>
      </c>
      <c r="EI1" s="3" t="s">
        <v>2649</v>
      </c>
      <c r="EJ1" s="3" t="s">
        <v>2650</v>
      </c>
      <c r="EK1" s="3" t="s">
        <v>2651</v>
      </c>
      <c r="EL1" s="3" t="s">
        <v>2652</v>
      </c>
      <c r="EM1" s="3" t="s">
        <v>2653</v>
      </c>
      <c r="EN1" s="3" t="s">
        <v>2654</v>
      </c>
      <c r="EO1" s="3" t="s">
        <v>2655</v>
      </c>
      <c r="EP1" s="3" t="s">
        <v>2656</v>
      </c>
      <c r="EQ1" s="3" t="s">
        <v>2657</v>
      </c>
      <c r="ER1" s="3" t="s">
        <v>2658</v>
      </c>
      <c r="ES1" s="3" t="s">
        <v>2659</v>
      </c>
      <c r="ET1" s="3" t="s">
        <v>2660</v>
      </c>
      <c r="EU1" s="3" t="s">
        <v>2661</v>
      </c>
      <c r="EV1" s="3" t="s">
        <v>2662</v>
      </c>
      <c r="EW1" s="3" t="s">
        <v>2663</v>
      </c>
      <c r="EX1" s="3" t="s">
        <v>2664</v>
      </c>
      <c r="EY1" s="3" t="s">
        <v>2665</v>
      </c>
      <c r="EZ1" s="3" t="s">
        <v>2666</v>
      </c>
      <c r="FA1" s="3" t="s">
        <v>2667</v>
      </c>
      <c r="FB1" s="3" t="s">
        <v>2668</v>
      </c>
      <c r="FC1" s="3" t="s">
        <v>2669</v>
      </c>
      <c r="FD1" s="3" t="s">
        <v>2670</v>
      </c>
      <c r="FE1" s="3" t="s">
        <v>2671</v>
      </c>
      <c r="FF1" s="3" t="s">
        <v>2672</v>
      </c>
      <c r="FG1" s="3" t="s">
        <v>2673</v>
      </c>
      <c r="FH1" s="3" t="s">
        <v>2674</v>
      </c>
      <c r="FI1" s="3" t="s">
        <v>2675</v>
      </c>
      <c r="FJ1" s="3" t="s">
        <v>2676</v>
      </c>
      <c r="FK1" s="3" t="s">
        <v>2677</v>
      </c>
      <c r="FL1" s="3" t="s">
        <v>2678</v>
      </c>
      <c r="FM1" s="3" t="s">
        <v>2679</v>
      </c>
      <c r="FN1" s="3" t="s">
        <v>2680</v>
      </c>
      <c r="FO1" s="3" t="s">
        <v>2681</v>
      </c>
      <c r="FP1" s="3" t="s">
        <v>2682</v>
      </c>
      <c r="FQ1" s="3" t="s">
        <v>2683</v>
      </c>
      <c r="FR1" s="3" t="s">
        <v>2684</v>
      </c>
      <c r="FS1" s="3" t="s">
        <v>2685</v>
      </c>
      <c r="FT1" s="3" t="s">
        <v>2686</v>
      </c>
      <c r="FU1" s="3" t="s">
        <v>2687</v>
      </c>
      <c r="FV1" s="3" t="s">
        <v>2688</v>
      </c>
      <c r="FW1" s="3" t="s">
        <v>2689</v>
      </c>
    </row>
    <row r="2" spans="1:179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</row>
    <row r="3" spans="1:179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</row>
    <row r="4" spans="1:179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</row>
    <row r="5" spans="1:179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</row>
    <row r="6" spans="1:179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</row>
    <row r="7" spans="1:179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</row>
    <row r="8" spans="1:179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</row>
    <row r="9" spans="1:179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</row>
    <row r="10" spans="1:179">
      <c r="A10" s="4" t="s">
        <v>258</v>
      </c>
      <c r="B10" s="8" t="s">
        <v>2690</v>
      </c>
      <c r="C10" s="8" t="s">
        <v>2691</v>
      </c>
      <c r="D10" s="8" t="s">
        <v>2692</v>
      </c>
      <c r="E10" s="8" t="s">
        <v>2693</v>
      </c>
      <c r="F10" s="8" t="s">
        <v>2694</v>
      </c>
      <c r="G10" s="8" t="s">
        <v>2695</v>
      </c>
      <c r="H10" s="8" t="s">
        <v>2696</v>
      </c>
      <c r="I10" s="8" t="s">
        <v>2697</v>
      </c>
      <c r="J10" s="8" t="s">
        <v>2698</v>
      </c>
      <c r="K10" s="8" t="s">
        <v>2699</v>
      </c>
      <c r="L10" s="8" t="s">
        <v>2700</v>
      </c>
      <c r="M10" s="8" t="s">
        <v>2701</v>
      </c>
      <c r="N10" s="8" t="s">
        <v>2702</v>
      </c>
      <c r="O10" s="8" t="s">
        <v>2703</v>
      </c>
      <c r="P10" s="8" t="s">
        <v>2704</v>
      </c>
      <c r="Q10" s="8" t="s">
        <v>2705</v>
      </c>
      <c r="R10" s="8" t="s">
        <v>2706</v>
      </c>
      <c r="S10" s="8" t="s">
        <v>2707</v>
      </c>
      <c r="T10" s="8" t="s">
        <v>2708</v>
      </c>
      <c r="U10" s="8" t="s">
        <v>2709</v>
      </c>
      <c r="V10" s="8" t="s">
        <v>2710</v>
      </c>
      <c r="W10" s="8" t="s">
        <v>2711</v>
      </c>
      <c r="X10" s="8" t="s">
        <v>2712</v>
      </c>
      <c r="Y10" s="8" t="s">
        <v>2713</v>
      </c>
      <c r="Z10" s="8" t="s">
        <v>2714</v>
      </c>
      <c r="AA10" s="8" t="s">
        <v>2715</v>
      </c>
      <c r="AB10" s="8" t="s">
        <v>2716</v>
      </c>
      <c r="AC10" s="8" t="s">
        <v>2717</v>
      </c>
      <c r="AD10" s="8" t="s">
        <v>2718</v>
      </c>
      <c r="AE10" s="8" t="s">
        <v>2719</v>
      </c>
      <c r="AF10" s="8" t="s">
        <v>2720</v>
      </c>
      <c r="AG10" s="8" t="s">
        <v>2721</v>
      </c>
      <c r="AH10" s="8" t="s">
        <v>2722</v>
      </c>
      <c r="AI10" s="8" t="s">
        <v>2723</v>
      </c>
      <c r="AJ10" s="8" t="s">
        <v>2724</v>
      </c>
      <c r="AK10" s="8" t="s">
        <v>2725</v>
      </c>
      <c r="AL10" s="8" t="s">
        <v>2726</v>
      </c>
      <c r="AM10" s="8" t="s">
        <v>2727</v>
      </c>
      <c r="AN10" s="8" t="s">
        <v>2728</v>
      </c>
      <c r="AO10" s="8" t="s">
        <v>2729</v>
      </c>
      <c r="AP10" s="8" t="s">
        <v>2730</v>
      </c>
      <c r="AQ10" s="8" t="s">
        <v>2731</v>
      </c>
      <c r="AR10" s="8" t="s">
        <v>2732</v>
      </c>
      <c r="AS10" s="8" t="s">
        <v>2733</v>
      </c>
      <c r="AT10" s="8" t="s">
        <v>2734</v>
      </c>
      <c r="AU10" s="8" t="s">
        <v>2735</v>
      </c>
      <c r="AV10" s="8" t="s">
        <v>2736</v>
      </c>
      <c r="AW10" s="8" t="s">
        <v>2737</v>
      </c>
      <c r="AX10" s="8" t="s">
        <v>2738</v>
      </c>
      <c r="AY10" s="8" t="s">
        <v>2739</v>
      </c>
      <c r="AZ10" s="8" t="s">
        <v>2740</v>
      </c>
      <c r="BA10" s="8" t="s">
        <v>2741</v>
      </c>
      <c r="BB10" s="8" t="s">
        <v>2742</v>
      </c>
      <c r="BC10" s="8" t="s">
        <v>2743</v>
      </c>
      <c r="BD10" s="8" t="s">
        <v>2744</v>
      </c>
      <c r="BE10" s="8" t="s">
        <v>2745</v>
      </c>
      <c r="BF10" s="8" t="s">
        <v>2746</v>
      </c>
      <c r="BG10" s="8" t="s">
        <v>2747</v>
      </c>
      <c r="BH10" s="8" t="s">
        <v>2748</v>
      </c>
      <c r="BI10" s="8" t="s">
        <v>2749</v>
      </c>
      <c r="BJ10" s="8" t="s">
        <v>2750</v>
      </c>
      <c r="BK10" s="8" t="s">
        <v>2751</v>
      </c>
      <c r="BL10" s="8" t="s">
        <v>2752</v>
      </c>
      <c r="BM10" s="8" t="s">
        <v>2753</v>
      </c>
      <c r="BN10" s="8" t="s">
        <v>2754</v>
      </c>
      <c r="BO10" s="8" t="s">
        <v>2755</v>
      </c>
      <c r="BP10" s="8" t="s">
        <v>2756</v>
      </c>
      <c r="BQ10" s="8" t="s">
        <v>2757</v>
      </c>
      <c r="BR10" s="8" t="s">
        <v>2758</v>
      </c>
      <c r="BS10" s="8" t="s">
        <v>2759</v>
      </c>
      <c r="BT10" s="8" t="s">
        <v>2760</v>
      </c>
      <c r="BU10" s="8" t="s">
        <v>2761</v>
      </c>
      <c r="BV10" s="8" t="s">
        <v>2762</v>
      </c>
      <c r="BW10" s="8" t="s">
        <v>2763</v>
      </c>
      <c r="BX10" s="8" t="s">
        <v>2764</v>
      </c>
      <c r="BY10" s="8" t="s">
        <v>2765</v>
      </c>
      <c r="BZ10" s="8" t="s">
        <v>2766</v>
      </c>
      <c r="CA10" s="8" t="s">
        <v>2767</v>
      </c>
      <c r="CB10" s="8" t="s">
        <v>2768</v>
      </c>
      <c r="CC10" s="8" t="s">
        <v>2769</v>
      </c>
      <c r="CD10" s="8" t="s">
        <v>2770</v>
      </c>
      <c r="CE10" s="8" t="s">
        <v>2771</v>
      </c>
      <c r="CF10" s="8" t="s">
        <v>2772</v>
      </c>
      <c r="CG10" s="8" t="s">
        <v>2773</v>
      </c>
      <c r="CH10" s="8" t="s">
        <v>2774</v>
      </c>
      <c r="CI10" s="8" t="s">
        <v>2775</v>
      </c>
      <c r="CJ10" s="8" t="s">
        <v>2776</v>
      </c>
      <c r="CK10" s="8" t="s">
        <v>2777</v>
      </c>
      <c r="CL10" s="8" t="s">
        <v>2778</v>
      </c>
      <c r="CM10" s="8" t="s">
        <v>2779</v>
      </c>
      <c r="CN10" s="8" t="s">
        <v>2780</v>
      </c>
      <c r="CO10" s="8" t="s">
        <v>2781</v>
      </c>
      <c r="CP10" s="8" t="s">
        <v>2782</v>
      </c>
      <c r="CQ10" s="8" t="s">
        <v>2783</v>
      </c>
      <c r="CR10" s="8" t="s">
        <v>2784</v>
      </c>
      <c r="CS10" s="8" t="s">
        <v>2785</v>
      </c>
      <c r="CT10" s="8" t="s">
        <v>2786</v>
      </c>
      <c r="CU10" s="8" t="s">
        <v>2787</v>
      </c>
      <c r="CV10" s="8" t="s">
        <v>2788</v>
      </c>
      <c r="CW10" s="8" t="s">
        <v>2789</v>
      </c>
      <c r="CX10" s="8" t="s">
        <v>2790</v>
      </c>
      <c r="CY10" s="8" t="s">
        <v>2791</v>
      </c>
      <c r="CZ10" s="8" t="s">
        <v>2792</v>
      </c>
      <c r="DA10" s="8" t="s">
        <v>2793</v>
      </c>
      <c r="DB10" s="8" t="s">
        <v>2794</v>
      </c>
      <c r="DC10" s="8" t="s">
        <v>2795</v>
      </c>
      <c r="DD10" s="8" t="s">
        <v>2796</v>
      </c>
      <c r="DE10" s="8" t="s">
        <v>2797</v>
      </c>
      <c r="DF10" s="8" t="s">
        <v>2798</v>
      </c>
      <c r="DG10" s="8" t="s">
        <v>2799</v>
      </c>
      <c r="DH10" s="8" t="s">
        <v>2800</v>
      </c>
      <c r="DI10" s="8" t="s">
        <v>2801</v>
      </c>
      <c r="DJ10" s="8" t="s">
        <v>2802</v>
      </c>
      <c r="DK10" s="8" t="s">
        <v>2803</v>
      </c>
      <c r="DL10" s="8" t="s">
        <v>2804</v>
      </c>
      <c r="DM10" s="8" t="s">
        <v>2805</v>
      </c>
      <c r="DN10" s="8" t="s">
        <v>2806</v>
      </c>
      <c r="DO10" s="8" t="s">
        <v>2807</v>
      </c>
      <c r="DP10" s="8" t="s">
        <v>2808</v>
      </c>
      <c r="DQ10" s="8" t="s">
        <v>2809</v>
      </c>
      <c r="DR10" s="8" t="s">
        <v>2810</v>
      </c>
      <c r="DS10" s="8" t="s">
        <v>2811</v>
      </c>
      <c r="DT10" s="8" t="s">
        <v>2812</v>
      </c>
      <c r="DU10" s="8" t="s">
        <v>2813</v>
      </c>
      <c r="DV10" s="8" t="s">
        <v>2814</v>
      </c>
      <c r="DW10" s="8" t="s">
        <v>2815</v>
      </c>
      <c r="DX10" s="8" t="s">
        <v>2816</v>
      </c>
      <c r="DY10" s="8" t="s">
        <v>2817</v>
      </c>
      <c r="DZ10" s="8" t="s">
        <v>2818</v>
      </c>
      <c r="EA10" s="8" t="s">
        <v>2819</v>
      </c>
      <c r="EB10" s="8" t="s">
        <v>2820</v>
      </c>
      <c r="EC10" s="8" t="s">
        <v>2821</v>
      </c>
      <c r="ED10" s="8" t="s">
        <v>2822</v>
      </c>
      <c r="EE10" s="8" t="s">
        <v>2823</v>
      </c>
      <c r="EF10" s="8" t="s">
        <v>2824</v>
      </c>
      <c r="EG10" s="8" t="s">
        <v>2825</v>
      </c>
      <c r="EH10" s="8" t="s">
        <v>2826</v>
      </c>
      <c r="EI10" s="8" t="s">
        <v>2827</v>
      </c>
      <c r="EJ10" s="8" t="s">
        <v>2828</v>
      </c>
      <c r="EK10" s="8" t="s">
        <v>2829</v>
      </c>
      <c r="EL10" s="8" t="s">
        <v>2830</v>
      </c>
      <c r="EM10" s="8" t="s">
        <v>2831</v>
      </c>
      <c r="EN10" s="8" t="s">
        <v>2832</v>
      </c>
      <c r="EO10" s="8" t="s">
        <v>2833</v>
      </c>
      <c r="EP10" s="8" t="s">
        <v>2834</v>
      </c>
      <c r="EQ10" s="8" t="s">
        <v>2835</v>
      </c>
      <c r="ER10" s="8" t="s">
        <v>2836</v>
      </c>
      <c r="ES10" s="8" t="s">
        <v>2837</v>
      </c>
      <c r="ET10" s="8" t="s">
        <v>2838</v>
      </c>
      <c r="EU10" s="8" t="s">
        <v>2839</v>
      </c>
      <c r="EV10" s="8" t="s">
        <v>2840</v>
      </c>
      <c r="EW10" s="8" t="s">
        <v>2841</v>
      </c>
      <c r="EX10" s="8" t="s">
        <v>2842</v>
      </c>
      <c r="EY10" s="8" t="s">
        <v>2843</v>
      </c>
      <c r="EZ10" s="8" t="s">
        <v>2844</v>
      </c>
      <c r="FA10" s="8" t="s">
        <v>2845</v>
      </c>
      <c r="FB10" s="8" t="s">
        <v>2846</v>
      </c>
      <c r="FC10" s="8" t="s">
        <v>2847</v>
      </c>
      <c r="FD10" s="8" t="s">
        <v>2848</v>
      </c>
      <c r="FE10" s="8" t="s">
        <v>2849</v>
      </c>
      <c r="FF10" s="8" t="s">
        <v>2850</v>
      </c>
      <c r="FG10" s="8" t="s">
        <v>2851</v>
      </c>
      <c r="FH10" s="8" t="s">
        <v>2852</v>
      </c>
      <c r="FI10" s="8" t="s">
        <v>2853</v>
      </c>
      <c r="FJ10" s="8" t="s">
        <v>2854</v>
      </c>
      <c r="FK10" s="8" t="s">
        <v>2855</v>
      </c>
      <c r="FL10" s="8" t="s">
        <v>2856</v>
      </c>
      <c r="FM10" s="8" t="s">
        <v>2857</v>
      </c>
      <c r="FN10" s="8" t="s">
        <v>2858</v>
      </c>
      <c r="FO10" s="8" t="s">
        <v>2859</v>
      </c>
      <c r="FP10" s="8" t="s">
        <v>2860</v>
      </c>
      <c r="FQ10" s="8" t="s">
        <v>2861</v>
      </c>
      <c r="FR10" s="8" t="s">
        <v>2862</v>
      </c>
      <c r="FS10" s="8" t="s">
        <v>2863</v>
      </c>
      <c r="FT10" s="8" t="s">
        <v>2864</v>
      </c>
      <c r="FU10" s="8" t="s">
        <v>2865</v>
      </c>
      <c r="FV10" s="8" t="s">
        <v>2866</v>
      </c>
      <c r="FW10" s="8" t="s">
        <v>2867</v>
      </c>
    </row>
    <row r="11" spans="1:179">
      <c r="A11" s="10">
        <v>42036</v>
      </c>
      <c r="B11" s="9">
        <v>7.7770000000000001</v>
      </c>
      <c r="C11" s="9">
        <v>19.582000000000001</v>
      </c>
      <c r="D11" s="9">
        <v>10.567</v>
      </c>
      <c r="E11" s="9">
        <v>9.0150000000000006</v>
      </c>
      <c r="F11" s="9">
        <v>46.938000000000002</v>
      </c>
      <c r="G11" s="9">
        <v>26.545000000000002</v>
      </c>
      <c r="H11" s="9">
        <v>20.393000000000001</v>
      </c>
      <c r="I11" s="9">
        <v>22.387</v>
      </c>
      <c r="J11" s="9">
        <v>13.756</v>
      </c>
      <c r="K11" s="9">
        <v>8.6310000000000002</v>
      </c>
      <c r="L11" s="9">
        <v>24.550999999999998</v>
      </c>
      <c r="M11" s="9">
        <v>12.789</v>
      </c>
      <c r="N11" s="9">
        <v>11.762</v>
      </c>
      <c r="O11" s="9">
        <v>15.04</v>
      </c>
      <c r="P11" s="9">
        <v>7.4969999999999999</v>
      </c>
      <c r="Q11" s="9">
        <v>7.5439999999999996</v>
      </c>
      <c r="R11" s="9">
        <v>9.51</v>
      </c>
      <c r="S11" s="9">
        <v>5.2930000000000001</v>
      </c>
      <c r="T11" s="9">
        <v>4.218</v>
      </c>
      <c r="U11" s="9">
        <v>11.167</v>
      </c>
      <c r="V11" s="9">
        <v>5.758</v>
      </c>
      <c r="W11" s="9">
        <v>5.4089999999999998</v>
      </c>
      <c r="X11" s="9">
        <v>117.83799999999999</v>
      </c>
      <c r="Y11" s="9">
        <v>63.564</v>
      </c>
      <c r="Z11" s="9">
        <v>54.274000000000001</v>
      </c>
      <c r="AA11" s="9">
        <v>168.851</v>
      </c>
      <c r="AB11" s="9">
        <v>87.263000000000005</v>
      </c>
      <c r="AC11" s="9">
        <v>81.587999999999994</v>
      </c>
      <c r="AD11" s="9">
        <v>29.242999999999999</v>
      </c>
      <c r="AE11" s="9">
        <v>15.38</v>
      </c>
      <c r="AF11" s="9">
        <v>13.862</v>
      </c>
      <c r="AG11" s="9">
        <v>21.172000000000001</v>
      </c>
      <c r="AH11" s="9">
        <v>11.045999999999999</v>
      </c>
      <c r="AI11" s="9">
        <v>10.125999999999999</v>
      </c>
      <c r="AJ11" s="9">
        <v>14.071999999999999</v>
      </c>
      <c r="AK11" s="9">
        <v>7.0919999999999996</v>
      </c>
      <c r="AL11" s="9">
        <v>6.98</v>
      </c>
      <c r="AM11" s="9">
        <v>7.1</v>
      </c>
      <c r="AN11" s="9">
        <v>3.9540000000000002</v>
      </c>
      <c r="AO11" s="9">
        <v>3.1459999999999999</v>
      </c>
      <c r="AP11" s="9">
        <v>0.84899999999999998</v>
      </c>
      <c r="AQ11" s="9">
        <v>0.36499999999999999</v>
      </c>
      <c r="AR11" s="9">
        <v>0.48399999999999999</v>
      </c>
      <c r="AS11" s="9">
        <v>3.0110000000000001</v>
      </c>
      <c r="AT11" s="9">
        <v>1.8080000000000001</v>
      </c>
      <c r="AU11" s="9">
        <v>1.2030000000000001</v>
      </c>
      <c r="AV11" s="9">
        <v>5.0599999999999996</v>
      </c>
      <c r="AW11" s="9">
        <v>2.5259999999999998</v>
      </c>
      <c r="AX11" s="9">
        <v>2.5339999999999998</v>
      </c>
      <c r="AY11" s="9">
        <v>12.4</v>
      </c>
      <c r="AZ11" s="9">
        <v>5.8049999999999997</v>
      </c>
      <c r="BA11" s="9">
        <v>6.5949999999999998</v>
      </c>
      <c r="BB11" s="9">
        <v>8.1760000000000002</v>
      </c>
      <c r="BC11" s="9">
        <v>3.9039999999999999</v>
      </c>
      <c r="BD11" s="9">
        <v>4.2720000000000002</v>
      </c>
      <c r="BE11" s="9">
        <v>0.2</v>
      </c>
      <c r="BF11" s="9">
        <v>0</v>
      </c>
      <c r="BG11" s="9">
        <v>0.2</v>
      </c>
      <c r="BH11" s="9">
        <v>4.2240000000000002</v>
      </c>
      <c r="BI11" s="9">
        <v>1.901</v>
      </c>
      <c r="BJ11" s="9">
        <v>2.323</v>
      </c>
      <c r="BK11" s="9">
        <v>6.8369999999999997</v>
      </c>
      <c r="BL11" s="9">
        <v>4.2869999999999999</v>
      </c>
      <c r="BM11" s="9">
        <v>2.5499999999999998</v>
      </c>
      <c r="BN11" s="9">
        <v>3.3159999999999998</v>
      </c>
      <c r="BO11" s="9">
        <v>2.149</v>
      </c>
      <c r="BP11" s="9">
        <v>1.167</v>
      </c>
      <c r="BQ11" s="9">
        <v>2.99</v>
      </c>
      <c r="BR11" s="9">
        <v>1.853</v>
      </c>
      <c r="BS11" s="9">
        <v>1.137</v>
      </c>
      <c r="BT11" s="9">
        <v>9.4E-2</v>
      </c>
      <c r="BU11" s="9">
        <v>9.4E-2</v>
      </c>
      <c r="BV11" s="9">
        <v>0</v>
      </c>
      <c r="BW11" s="9">
        <v>3.847</v>
      </c>
      <c r="BX11" s="9">
        <v>2.4340000000000002</v>
      </c>
      <c r="BY11" s="9">
        <v>1.413</v>
      </c>
      <c r="BZ11" s="9">
        <v>209.685</v>
      </c>
      <c r="CA11" s="9">
        <v>107.553</v>
      </c>
      <c r="CB11" s="9">
        <v>102.13200000000001</v>
      </c>
      <c r="CC11" s="9">
        <v>39.076000000000001</v>
      </c>
      <c r="CD11" s="9">
        <v>19.623000000000001</v>
      </c>
      <c r="CE11" s="9">
        <v>19.452999999999999</v>
      </c>
      <c r="CF11" s="9">
        <v>11.996</v>
      </c>
      <c r="CG11" s="9">
        <v>4.8179999999999996</v>
      </c>
      <c r="CH11" s="9">
        <v>7.1779999999999999</v>
      </c>
      <c r="CI11" s="9">
        <v>11.673999999999999</v>
      </c>
      <c r="CJ11" s="9">
        <v>6.0839999999999996</v>
      </c>
      <c r="CK11" s="9">
        <v>5.59</v>
      </c>
      <c r="CL11" s="9">
        <v>15.406000000000001</v>
      </c>
      <c r="CM11" s="9">
        <v>8.7210000000000001</v>
      </c>
      <c r="CN11" s="9">
        <v>6.6849999999999996</v>
      </c>
      <c r="CO11" s="9">
        <v>170.60900000000001</v>
      </c>
      <c r="CP11" s="9">
        <v>87.93</v>
      </c>
      <c r="CQ11" s="9">
        <v>82.679000000000002</v>
      </c>
      <c r="CR11" s="9">
        <v>74.352999999999994</v>
      </c>
      <c r="CS11" s="9">
        <v>38.029000000000003</v>
      </c>
      <c r="CT11" s="9">
        <v>36.323999999999998</v>
      </c>
      <c r="CU11" s="9">
        <v>14.597</v>
      </c>
      <c r="CV11" s="9">
        <v>6.5179999999999998</v>
      </c>
      <c r="CW11" s="9">
        <v>8.0779999999999994</v>
      </c>
      <c r="CX11" s="9">
        <v>22.132000000000001</v>
      </c>
      <c r="CY11" s="9">
        <v>11.858000000000001</v>
      </c>
      <c r="CZ11" s="9">
        <v>10.273</v>
      </c>
      <c r="DA11" s="9">
        <v>37.624000000000002</v>
      </c>
      <c r="DB11" s="9">
        <v>19.652000000000001</v>
      </c>
      <c r="DC11" s="9">
        <v>17.972000000000001</v>
      </c>
      <c r="DD11" s="9">
        <v>96.257000000000005</v>
      </c>
      <c r="DE11" s="9">
        <v>49.901000000000003</v>
      </c>
      <c r="DF11" s="9">
        <v>46.356000000000002</v>
      </c>
      <c r="DG11" s="9">
        <v>46.953000000000003</v>
      </c>
      <c r="DH11" s="9">
        <v>23.466999999999999</v>
      </c>
      <c r="DI11" s="9">
        <v>23.484999999999999</v>
      </c>
      <c r="DJ11" s="9">
        <v>49.304000000000002</v>
      </c>
      <c r="DK11" s="9">
        <v>26.434000000000001</v>
      </c>
      <c r="DL11" s="9">
        <v>22.87</v>
      </c>
      <c r="DM11" s="9">
        <v>30.713000000000001</v>
      </c>
      <c r="DN11" s="9">
        <v>15.99</v>
      </c>
      <c r="DO11" s="9">
        <v>14.724</v>
      </c>
      <c r="DP11" s="9">
        <v>18.591000000000001</v>
      </c>
      <c r="DQ11" s="9">
        <v>10.444000000000001</v>
      </c>
      <c r="DR11" s="9">
        <v>8.1460000000000008</v>
      </c>
      <c r="DS11" s="9">
        <v>18.602</v>
      </c>
      <c r="DT11" s="9">
        <v>10.69</v>
      </c>
      <c r="DU11" s="9">
        <v>7.9130000000000003</v>
      </c>
      <c r="DV11" s="9">
        <v>191.083</v>
      </c>
      <c r="DW11" s="9">
        <v>96.863</v>
      </c>
      <c r="DX11" s="9">
        <v>94.218999999999994</v>
      </c>
      <c r="DY11" s="9">
        <v>310.238</v>
      </c>
      <c r="DZ11" s="9">
        <v>151.68199999999999</v>
      </c>
      <c r="EA11" s="9">
        <v>158.55600000000001</v>
      </c>
      <c r="EB11" s="9">
        <v>55.22</v>
      </c>
      <c r="EC11" s="9">
        <v>29.08</v>
      </c>
      <c r="ED11" s="9">
        <v>26.138999999999999</v>
      </c>
      <c r="EE11" s="9">
        <v>39.216000000000001</v>
      </c>
      <c r="EF11" s="9">
        <v>21.788</v>
      </c>
      <c r="EG11" s="9">
        <v>17.428000000000001</v>
      </c>
      <c r="EH11" s="9">
        <v>26.916</v>
      </c>
      <c r="EI11" s="9">
        <v>15.772</v>
      </c>
      <c r="EJ11" s="9">
        <v>11.144</v>
      </c>
      <c r="EK11" s="9">
        <v>12.3</v>
      </c>
      <c r="EL11" s="9">
        <v>6.016</v>
      </c>
      <c r="EM11" s="9">
        <v>6.2839999999999998</v>
      </c>
      <c r="EN11" s="9">
        <v>4.2130000000000001</v>
      </c>
      <c r="EO11" s="9">
        <v>1.9430000000000001</v>
      </c>
      <c r="EP11" s="9">
        <v>2.27</v>
      </c>
      <c r="EQ11" s="9">
        <v>5.23</v>
      </c>
      <c r="ER11" s="9">
        <v>1.877</v>
      </c>
      <c r="ES11" s="9">
        <v>3.3519999999999999</v>
      </c>
      <c r="ET11" s="9">
        <v>10.773999999999999</v>
      </c>
      <c r="EU11" s="9">
        <v>5.415</v>
      </c>
      <c r="EV11" s="9">
        <v>5.359</v>
      </c>
      <c r="EW11" s="9">
        <v>23.949000000000002</v>
      </c>
      <c r="EX11" s="9">
        <v>13.162000000000001</v>
      </c>
      <c r="EY11" s="9">
        <v>10.787000000000001</v>
      </c>
      <c r="EZ11" s="9">
        <v>14.023999999999999</v>
      </c>
      <c r="FA11" s="9">
        <v>8.1180000000000003</v>
      </c>
      <c r="FB11" s="9">
        <v>5.907</v>
      </c>
      <c r="FC11" s="9">
        <v>1.43</v>
      </c>
      <c r="FD11" s="9">
        <v>0.82899999999999996</v>
      </c>
      <c r="FE11" s="9">
        <v>0.60099999999999998</v>
      </c>
      <c r="FF11" s="9">
        <v>9.9239999999999995</v>
      </c>
      <c r="FG11" s="9">
        <v>5.0439999999999996</v>
      </c>
      <c r="FH11" s="9">
        <v>4.8810000000000002</v>
      </c>
      <c r="FI11" s="9">
        <v>10.657</v>
      </c>
      <c r="FJ11" s="9">
        <v>4.82</v>
      </c>
      <c r="FK11" s="9">
        <v>5.8369999999999997</v>
      </c>
      <c r="FL11" s="9">
        <v>4.9669999999999996</v>
      </c>
      <c r="FM11" s="9">
        <v>2.9409999999999998</v>
      </c>
      <c r="FN11" s="9">
        <v>2.0259999999999998</v>
      </c>
      <c r="FO11" s="9">
        <v>4.5780000000000003</v>
      </c>
      <c r="FP11" s="9">
        <v>2.5720000000000001</v>
      </c>
      <c r="FQ11" s="9">
        <v>2.0059999999999998</v>
      </c>
      <c r="FR11" s="9">
        <v>0.46700000000000003</v>
      </c>
      <c r="FS11" s="9">
        <v>0</v>
      </c>
      <c r="FT11" s="9">
        <v>0.46700000000000003</v>
      </c>
      <c r="FU11" s="9">
        <v>6.0789999999999997</v>
      </c>
      <c r="FV11" s="9">
        <v>2.2480000000000002</v>
      </c>
      <c r="FW11" s="9">
        <v>3.831</v>
      </c>
    </row>
    <row r="12" spans="1:179">
      <c r="A12" s="10">
        <v>42401</v>
      </c>
      <c r="B12" s="9">
        <v>7.0670000000000002</v>
      </c>
      <c r="C12" s="9">
        <v>17.021000000000001</v>
      </c>
      <c r="D12" s="9">
        <v>8.4220000000000006</v>
      </c>
      <c r="E12" s="9">
        <v>8.5990000000000002</v>
      </c>
      <c r="F12" s="9">
        <v>52.826000000000001</v>
      </c>
      <c r="G12" s="9">
        <v>29.204000000000001</v>
      </c>
      <c r="H12" s="9">
        <v>23.622</v>
      </c>
      <c r="I12" s="9">
        <v>25.036000000000001</v>
      </c>
      <c r="J12" s="9">
        <v>13.922000000000001</v>
      </c>
      <c r="K12" s="9">
        <v>11.113</v>
      </c>
      <c r="L12" s="9">
        <v>27.79</v>
      </c>
      <c r="M12" s="9">
        <v>15.282</v>
      </c>
      <c r="N12" s="9">
        <v>12.509</v>
      </c>
      <c r="O12" s="9">
        <v>17.463000000000001</v>
      </c>
      <c r="P12" s="9">
        <v>9.3030000000000008</v>
      </c>
      <c r="Q12" s="9">
        <v>8.16</v>
      </c>
      <c r="R12" s="9">
        <v>10.327</v>
      </c>
      <c r="S12" s="9">
        <v>5.9779999999999998</v>
      </c>
      <c r="T12" s="9">
        <v>4.3490000000000002</v>
      </c>
      <c r="U12" s="9">
        <v>7.9089999999999998</v>
      </c>
      <c r="V12" s="9">
        <v>3.919</v>
      </c>
      <c r="W12" s="9">
        <v>3.99</v>
      </c>
      <c r="X12" s="9">
        <v>118.352</v>
      </c>
      <c r="Y12" s="9">
        <v>62.718000000000004</v>
      </c>
      <c r="Z12" s="9">
        <v>55.633000000000003</v>
      </c>
      <c r="AA12" s="9">
        <v>166.898</v>
      </c>
      <c r="AB12" s="9">
        <v>84.754000000000005</v>
      </c>
      <c r="AC12" s="9">
        <v>82.144000000000005</v>
      </c>
      <c r="AD12" s="9">
        <v>24.035</v>
      </c>
      <c r="AE12" s="9">
        <v>12.202</v>
      </c>
      <c r="AF12" s="9">
        <v>11.832000000000001</v>
      </c>
      <c r="AG12" s="9">
        <v>16.161999999999999</v>
      </c>
      <c r="AH12" s="9">
        <v>7.7869999999999999</v>
      </c>
      <c r="AI12" s="9">
        <v>8.375</v>
      </c>
      <c r="AJ12" s="9">
        <v>10.119999999999999</v>
      </c>
      <c r="AK12" s="9">
        <v>5.4210000000000003</v>
      </c>
      <c r="AL12" s="9">
        <v>4.7</v>
      </c>
      <c r="AM12" s="9">
        <v>6.0410000000000004</v>
      </c>
      <c r="AN12" s="9">
        <v>2.3660000000000001</v>
      </c>
      <c r="AO12" s="9">
        <v>3.6749999999999998</v>
      </c>
      <c r="AP12" s="9">
        <v>1.1379999999999999</v>
      </c>
      <c r="AQ12" s="9">
        <v>0.435</v>
      </c>
      <c r="AR12" s="9">
        <v>0.70199999999999996</v>
      </c>
      <c r="AS12" s="9">
        <v>2.9580000000000002</v>
      </c>
      <c r="AT12" s="9">
        <v>1.8320000000000001</v>
      </c>
      <c r="AU12" s="9">
        <v>1.1259999999999999</v>
      </c>
      <c r="AV12" s="9">
        <v>4.9139999999999997</v>
      </c>
      <c r="AW12" s="9">
        <v>2.5830000000000002</v>
      </c>
      <c r="AX12" s="9">
        <v>2.331</v>
      </c>
      <c r="AY12" s="9">
        <v>10.404</v>
      </c>
      <c r="AZ12" s="9">
        <v>4.5209999999999999</v>
      </c>
      <c r="BA12" s="9">
        <v>5.883</v>
      </c>
      <c r="BB12" s="9">
        <v>6.3730000000000002</v>
      </c>
      <c r="BC12" s="9">
        <v>2.9910000000000001</v>
      </c>
      <c r="BD12" s="9">
        <v>3.3809999999999998</v>
      </c>
      <c r="BE12" s="9">
        <v>0.25700000000000001</v>
      </c>
      <c r="BF12" s="9">
        <v>0.14899999999999999</v>
      </c>
      <c r="BG12" s="9">
        <v>0.107</v>
      </c>
      <c r="BH12" s="9">
        <v>4.032</v>
      </c>
      <c r="BI12" s="9">
        <v>1.53</v>
      </c>
      <c r="BJ12" s="9">
        <v>2.5009999999999999</v>
      </c>
      <c r="BK12" s="9">
        <v>5.3780000000000001</v>
      </c>
      <c r="BL12" s="9">
        <v>3.8130000000000002</v>
      </c>
      <c r="BM12" s="9">
        <v>1.5649999999999999</v>
      </c>
      <c r="BN12" s="9">
        <v>2.3170000000000002</v>
      </c>
      <c r="BO12" s="9">
        <v>1.458</v>
      </c>
      <c r="BP12" s="9">
        <v>0.85799999999999998</v>
      </c>
      <c r="BQ12" s="9">
        <v>1.5369999999999999</v>
      </c>
      <c r="BR12" s="9">
        <v>0.92800000000000005</v>
      </c>
      <c r="BS12" s="9">
        <v>0.60899999999999999</v>
      </c>
      <c r="BT12" s="9">
        <v>0.47499999999999998</v>
      </c>
      <c r="BU12" s="9">
        <v>0.182</v>
      </c>
      <c r="BV12" s="9">
        <v>0.29299999999999998</v>
      </c>
      <c r="BW12" s="9">
        <v>3.8410000000000002</v>
      </c>
      <c r="BX12" s="9">
        <v>2.8849999999999998</v>
      </c>
      <c r="BY12" s="9">
        <v>0.95599999999999996</v>
      </c>
      <c r="BZ12" s="9">
        <v>212.60900000000001</v>
      </c>
      <c r="CA12" s="9">
        <v>105.624</v>
      </c>
      <c r="CB12" s="9">
        <v>106.985</v>
      </c>
      <c r="CC12" s="9">
        <v>44.976999999999997</v>
      </c>
      <c r="CD12" s="9">
        <v>22.175000000000001</v>
      </c>
      <c r="CE12" s="9">
        <v>22.802</v>
      </c>
      <c r="CF12" s="9">
        <v>11.441000000000001</v>
      </c>
      <c r="CG12" s="9">
        <v>4.5540000000000003</v>
      </c>
      <c r="CH12" s="9">
        <v>6.8869999999999996</v>
      </c>
      <c r="CI12" s="9">
        <v>10.972</v>
      </c>
      <c r="CJ12" s="9">
        <v>5.359</v>
      </c>
      <c r="CK12" s="9">
        <v>5.6139999999999999</v>
      </c>
      <c r="CL12" s="9">
        <v>22.564</v>
      </c>
      <c r="CM12" s="9">
        <v>12.262</v>
      </c>
      <c r="CN12" s="9">
        <v>10.302</v>
      </c>
      <c r="CO12" s="9">
        <v>167.63200000000001</v>
      </c>
      <c r="CP12" s="9">
        <v>83.448999999999998</v>
      </c>
      <c r="CQ12" s="9">
        <v>84.182000000000002</v>
      </c>
      <c r="CR12" s="9">
        <v>68.36</v>
      </c>
      <c r="CS12" s="9">
        <v>32.405999999999999</v>
      </c>
      <c r="CT12" s="9">
        <v>35.954999999999998</v>
      </c>
      <c r="CU12" s="9">
        <v>20.876000000000001</v>
      </c>
      <c r="CV12" s="9">
        <v>9.2040000000000006</v>
      </c>
      <c r="CW12" s="9">
        <v>11.672000000000001</v>
      </c>
      <c r="CX12" s="9">
        <v>20.009</v>
      </c>
      <c r="CY12" s="9">
        <v>9.2509999999999994</v>
      </c>
      <c r="CZ12" s="9">
        <v>10.757999999999999</v>
      </c>
      <c r="DA12" s="9">
        <v>27.475000000000001</v>
      </c>
      <c r="DB12" s="9">
        <v>13.95</v>
      </c>
      <c r="DC12" s="9">
        <v>13.525</v>
      </c>
      <c r="DD12" s="9">
        <v>99.271000000000001</v>
      </c>
      <c r="DE12" s="9">
        <v>51.043999999999997</v>
      </c>
      <c r="DF12" s="9">
        <v>48.228000000000002</v>
      </c>
      <c r="DG12" s="9">
        <v>50.314999999999998</v>
      </c>
      <c r="DH12" s="9">
        <v>25.282</v>
      </c>
      <c r="DI12" s="9">
        <v>25.033000000000001</v>
      </c>
      <c r="DJ12" s="9">
        <v>48.956000000000003</v>
      </c>
      <c r="DK12" s="9">
        <v>25.760999999999999</v>
      </c>
      <c r="DL12" s="9">
        <v>23.195</v>
      </c>
      <c r="DM12" s="9">
        <v>34.015999999999998</v>
      </c>
      <c r="DN12" s="9">
        <v>17.419</v>
      </c>
      <c r="DO12" s="9">
        <v>16.597000000000001</v>
      </c>
      <c r="DP12" s="9">
        <v>14.94</v>
      </c>
      <c r="DQ12" s="9">
        <v>8.343</v>
      </c>
      <c r="DR12" s="9">
        <v>6.5970000000000004</v>
      </c>
      <c r="DS12" s="9">
        <v>24.827999999999999</v>
      </c>
      <c r="DT12" s="9">
        <v>12.577</v>
      </c>
      <c r="DU12" s="9">
        <v>12.250999999999999</v>
      </c>
      <c r="DV12" s="9">
        <v>187.78100000000001</v>
      </c>
      <c r="DW12" s="9">
        <v>93.046999999999997</v>
      </c>
      <c r="DX12" s="9">
        <v>94.733999999999995</v>
      </c>
      <c r="DY12" s="9">
        <v>315.14800000000002</v>
      </c>
      <c r="DZ12" s="9">
        <v>152.39099999999999</v>
      </c>
      <c r="EA12" s="9">
        <v>162.75700000000001</v>
      </c>
      <c r="EB12" s="9">
        <v>60.046999999999997</v>
      </c>
      <c r="EC12" s="9">
        <v>28.762</v>
      </c>
      <c r="ED12" s="9">
        <v>31.285</v>
      </c>
      <c r="EE12" s="9">
        <v>45.084000000000003</v>
      </c>
      <c r="EF12" s="9">
        <v>21.739000000000001</v>
      </c>
      <c r="EG12" s="9">
        <v>23.344000000000001</v>
      </c>
      <c r="EH12" s="9">
        <v>32.801000000000002</v>
      </c>
      <c r="EI12" s="9">
        <v>17.387</v>
      </c>
      <c r="EJ12" s="9">
        <v>15.414</v>
      </c>
      <c r="EK12" s="9">
        <v>12.282</v>
      </c>
      <c r="EL12" s="9">
        <v>4.3520000000000003</v>
      </c>
      <c r="EM12" s="9">
        <v>7.93</v>
      </c>
      <c r="EN12" s="9">
        <v>4.1950000000000003</v>
      </c>
      <c r="EO12" s="9">
        <v>1.2649999999999999</v>
      </c>
      <c r="EP12" s="9">
        <v>2.93</v>
      </c>
      <c r="EQ12" s="9">
        <v>4.9050000000000002</v>
      </c>
      <c r="ER12" s="9">
        <v>2.6859999999999999</v>
      </c>
      <c r="ES12" s="9">
        <v>2.2189999999999999</v>
      </c>
      <c r="ET12" s="9">
        <v>10.058999999999999</v>
      </c>
      <c r="EU12" s="9">
        <v>4.3369999999999997</v>
      </c>
      <c r="EV12" s="9">
        <v>5.7220000000000004</v>
      </c>
      <c r="EW12" s="9">
        <v>27.29</v>
      </c>
      <c r="EX12" s="9">
        <v>11.930999999999999</v>
      </c>
      <c r="EY12" s="9">
        <v>15.359</v>
      </c>
      <c r="EZ12" s="9">
        <v>20.558</v>
      </c>
      <c r="FA12" s="9">
        <v>9.2870000000000008</v>
      </c>
      <c r="FB12" s="9">
        <v>11.271000000000001</v>
      </c>
      <c r="FC12" s="9">
        <v>2.4009999999999998</v>
      </c>
      <c r="FD12" s="9">
        <v>0.53400000000000003</v>
      </c>
      <c r="FE12" s="9">
        <v>1.8680000000000001</v>
      </c>
      <c r="FF12" s="9">
        <v>6.7320000000000002</v>
      </c>
      <c r="FG12" s="9">
        <v>2.6440000000000001</v>
      </c>
      <c r="FH12" s="9">
        <v>4.0880000000000001</v>
      </c>
      <c r="FI12" s="9">
        <v>12.31</v>
      </c>
      <c r="FJ12" s="9">
        <v>7.6689999999999996</v>
      </c>
      <c r="FK12" s="9">
        <v>4.6420000000000003</v>
      </c>
      <c r="FL12" s="9">
        <v>6.27</v>
      </c>
      <c r="FM12" s="9">
        <v>4.2850000000000001</v>
      </c>
      <c r="FN12" s="9">
        <v>1.9850000000000001</v>
      </c>
      <c r="FO12" s="9">
        <v>4.2690000000000001</v>
      </c>
      <c r="FP12" s="9">
        <v>3.29</v>
      </c>
      <c r="FQ12" s="9">
        <v>0.98</v>
      </c>
      <c r="FR12" s="9">
        <v>0.21</v>
      </c>
      <c r="FS12" s="9">
        <v>0</v>
      </c>
      <c r="FT12" s="9">
        <v>0.21</v>
      </c>
      <c r="FU12" s="9">
        <v>8.0410000000000004</v>
      </c>
      <c r="FV12" s="9">
        <v>4.3789999999999996</v>
      </c>
      <c r="FW12" s="9">
        <v>3.6619999999999999</v>
      </c>
    </row>
    <row r="13" spans="1:179">
      <c r="A13" s="10">
        <v>42767</v>
      </c>
      <c r="B13" s="9">
        <v>6.1980000000000004</v>
      </c>
      <c r="C13" s="9">
        <v>22.056000000000001</v>
      </c>
      <c r="D13" s="9">
        <v>11.792</v>
      </c>
      <c r="E13" s="9">
        <v>10.265000000000001</v>
      </c>
      <c r="F13" s="9">
        <v>55.36</v>
      </c>
      <c r="G13" s="9">
        <v>30.739000000000001</v>
      </c>
      <c r="H13" s="9">
        <v>24.620999999999999</v>
      </c>
      <c r="I13" s="9">
        <v>25.448</v>
      </c>
      <c r="J13" s="9">
        <v>14.48</v>
      </c>
      <c r="K13" s="9">
        <v>10.968</v>
      </c>
      <c r="L13" s="9">
        <v>29.911999999999999</v>
      </c>
      <c r="M13" s="9">
        <v>16.259</v>
      </c>
      <c r="N13" s="9">
        <v>13.653</v>
      </c>
      <c r="O13" s="9">
        <v>19.571999999999999</v>
      </c>
      <c r="P13" s="9">
        <v>9.7759999999999998</v>
      </c>
      <c r="Q13" s="9">
        <v>9.7949999999999999</v>
      </c>
      <c r="R13" s="9">
        <v>10.34</v>
      </c>
      <c r="S13" s="9">
        <v>6.4820000000000002</v>
      </c>
      <c r="T13" s="9">
        <v>3.8580000000000001</v>
      </c>
      <c r="U13" s="9">
        <v>11.332000000000001</v>
      </c>
      <c r="V13" s="9">
        <v>6.0960000000000001</v>
      </c>
      <c r="W13" s="9">
        <v>5.2359999999999998</v>
      </c>
      <c r="X13" s="9">
        <v>126.614</v>
      </c>
      <c r="Y13" s="9">
        <v>68.814999999999998</v>
      </c>
      <c r="Z13" s="9">
        <v>57.798000000000002</v>
      </c>
      <c r="AA13" s="9">
        <v>179.499</v>
      </c>
      <c r="AB13" s="9">
        <v>92.203000000000003</v>
      </c>
      <c r="AC13" s="9">
        <v>87.296999999999997</v>
      </c>
      <c r="AD13" s="9">
        <v>27.452000000000002</v>
      </c>
      <c r="AE13" s="9">
        <v>13.904999999999999</v>
      </c>
      <c r="AF13" s="9">
        <v>13.547000000000001</v>
      </c>
      <c r="AG13" s="9">
        <v>19.006</v>
      </c>
      <c r="AH13" s="9">
        <v>9.4629999999999992</v>
      </c>
      <c r="AI13" s="9">
        <v>9.5429999999999993</v>
      </c>
      <c r="AJ13" s="9">
        <v>13.236000000000001</v>
      </c>
      <c r="AK13" s="9">
        <v>7.5179999999999998</v>
      </c>
      <c r="AL13" s="9">
        <v>5.7169999999999996</v>
      </c>
      <c r="AM13" s="9">
        <v>5.77</v>
      </c>
      <c r="AN13" s="9">
        <v>1.944</v>
      </c>
      <c r="AO13" s="9">
        <v>3.8260000000000001</v>
      </c>
      <c r="AP13" s="9">
        <v>0.84199999999999997</v>
      </c>
      <c r="AQ13" s="9">
        <v>0.16600000000000001</v>
      </c>
      <c r="AR13" s="9">
        <v>0.67600000000000005</v>
      </c>
      <c r="AS13" s="9">
        <v>2.2610000000000001</v>
      </c>
      <c r="AT13" s="9">
        <v>1.1359999999999999</v>
      </c>
      <c r="AU13" s="9">
        <v>1.125</v>
      </c>
      <c r="AV13" s="9">
        <v>6.1840000000000002</v>
      </c>
      <c r="AW13" s="9">
        <v>3.306</v>
      </c>
      <c r="AX13" s="9">
        <v>2.8780000000000001</v>
      </c>
      <c r="AY13" s="9">
        <v>13.471</v>
      </c>
      <c r="AZ13" s="9">
        <v>6.8140000000000001</v>
      </c>
      <c r="BA13" s="9">
        <v>6.657</v>
      </c>
      <c r="BB13" s="9">
        <v>8.6310000000000002</v>
      </c>
      <c r="BC13" s="9">
        <v>4.5389999999999997</v>
      </c>
      <c r="BD13" s="9">
        <v>4.0919999999999996</v>
      </c>
      <c r="BE13" s="9">
        <v>0.14299999999999999</v>
      </c>
      <c r="BF13" s="9">
        <v>0</v>
      </c>
      <c r="BG13" s="9">
        <v>0.14299999999999999</v>
      </c>
      <c r="BH13" s="9">
        <v>4.84</v>
      </c>
      <c r="BI13" s="9">
        <v>2.2749999999999999</v>
      </c>
      <c r="BJ13" s="9">
        <v>2.5649999999999999</v>
      </c>
      <c r="BK13" s="9">
        <v>6.3070000000000004</v>
      </c>
      <c r="BL13" s="9">
        <v>3.7250000000000001</v>
      </c>
      <c r="BM13" s="9">
        <v>2.5830000000000002</v>
      </c>
      <c r="BN13" s="9">
        <v>2.5979999999999999</v>
      </c>
      <c r="BO13" s="9">
        <v>1.91</v>
      </c>
      <c r="BP13" s="9">
        <v>0.68799999999999994</v>
      </c>
      <c r="BQ13" s="9">
        <v>2.7010000000000001</v>
      </c>
      <c r="BR13" s="9">
        <v>1.5569999999999999</v>
      </c>
      <c r="BS13" s="9">
        <v>1.1439999999999999</v>
      </c>
      <c r="BT13" s="9">
        <v>0.16200000000000001</v>
      </c>
      <c r="BU13" s="9">
        <v>0</v>
      </c>
      <c r="BV13" s="9">
        <v>0.16200000000000001</v>
      </c>
      <c r="BW13" s="9">
        <v>3.6059999999999999</v>
      </c>
      <c r="BX13" s="9">
        <v>2.1680000000000001</v>
      </c>
      <c r="BY13" s="9">
        <v>1.4379999999999999</v>
      </c>
      <c r="BZ13" s="9">
        <v>221.404</v>
      </c>
      <c r="CA13" s="9">
        <v>111.789</v>
      </c>
      <c r="CB13" s="9">
        <v>109.61499999999999</v>
      </c>
      <c r="CC13" s="9">
        <v>42.85</v>
      </c>
      <c r="CD13" s="9">
        <v>19.989999999999998</v>
      </c>
      <c r="CE13" s="9">
        <v>22.859000000000002</v>
      </c>
      <c r="CF13" s="9">
        <v>12.717000000000001</v>
      </c>
      <c r="CG13" s="9">
        <v>6.0460000000000003</v>
      </c>
      <c r="CH13" s="9">
        <v>6.6719999999999997</v>
      </c>
      <c r="CI13" s="9">
        <v>11.778</v>
      </c>
      <c r="CJ13" s="9">
        <v>4.6429999999999998</v>
      </c>
      <c r="CK13" s="9">
        <v>7.1349999999999998</v>
      </c>
      <c r="CL13" s="9">
        <v>18.353999999999999</v>
      </c>
      <c r="CM13" s="9">
        <v>9.3010000000000002</v>
      </c>
      <c r="CN13" s="9">
        <v>9.0530000000000008</v>
      </c>
      <c r="CO13" s="9">
        <v>178.554</v>
      </c>
      <c r="CP13" s="9">
        <v>91.799000000000007</v>
      </c>
      <c r="CQ13" s="9">
        <v>86.754999999999995</v>
      </c>
      <c r="CR13" s="9">
        <v>77.27</v>
      </c>
      <c r="CS13" s="9">
        <v>40.271000000000001</v>
      </c>
      <c r="CT13" s="9">
        <v>36.997999999999998</v>
      </c>
      <c r="CU13" s="9">
        <v>25.021999999999998</v>
      </c>
      <c r="CV13" s="9">
        <v>10.760999999999999</v>
      </c>
      <c r="CW13" s="9">
        <v>14.260999999999999</v>
      </c>
      <c r="CX13" s="9">
        <v>22.225999999999999</v>
      </c>
      <c r="CY13" s="9">
        <v>12.734999999999999</v>
      </c>
      <c r="CZ13" s="9">
        <v>9.4909999999999997</v>
      </c>
      <c r="DA13" s="9">
        <v>30.021999999999998</v>
      </c>
      <c r="DB13" s="9">
        <v>16.776</v>
      </c>
      <c r="DC13" s="9">
        <v>13.246</v>
      </c>
      <c r="DD13" s="9">
        <v>101.285</v>
      </c>
      <c r="DE13" s="9">
        <v>51.527999999999999</v>
      </c>
      <c r="DF13" s="9">
        <v>49.756999999999998</v>
      </c>
      <c r="DG13" s="9">
        <v>47.786000000000001</v>
      </c>
      <c r="DH13" s="9">
        <v>23.754999999999999</v>
      </c>
      <c r="DI13" s="9">
        <v>24.030999999999999</v>
      </c>
      <c r="DJ13" s="9">
        <v>53.499000000000002</v>
      </c>
      <c r="DK13" s="9">
        <v>27.771999999999998</v>
      </c>
      <c r="DL13" s="9">
        <v>25.725999999999999</v>
      </c>
      <c r="DM13" s="9">
        <v>37.433999999999997</v>
      </c>
      <c r="DN13" s="9">
        <v>17.574999999999999</v>
      </c>
      <c r="DO13" s="9">
        <v>19.859000000000002</v>
      </c>
      <c r="DP13" s="9">
        <v>16.065000000000001</v>
      </c>
      <c r="DQ13" s="9">
        <v>10.196999999999999</v>
      </c>
      <c r="DR13" s="9">
        <v>5.867</v>
      </c>
      <c r="DS13" s="9">
        <v>19.513999999999999</v>
      </c>
      <c r="DT13" s="9">
        <v>9.0340000000000007</v>
      </c>
      <c r="DU13" s="9">
        <v>10.481</v>
      </c>
      <c r="DV13" s="9">
        <v>201.89</v>
      </c>
      <c r="DW13" s="9">
        <v>102.755</v>
      </c>
      <c r="DX13" s="9">
        <v>99.134</v>
      </c>
      <c r="DY13" s="9">
        <v>324.63900000000001</v>
      </c>
      <c r="DZ13" s="9">
        <v>157.9</v>
      </c>
      <c r="EA13" s="9">
        <v>166.739</v>
      </c>
      <c r="EB13" s="9">
        <v>57.296999999999997</v>
      </c>
      <c r="EC13" s="9">
        <v>27.137</v>
      </c>
      <c r="ED13" s="9">
        <v>30.16</v>
      </c>
      <c r="EE13" s="9">
        <v>39.395000000000003</v>
      </c>
      <c r="EF13" s="9">
        <v>18.542999999999999</v>
      </c>
      <c r="EG13" s="9">
        <v>20.852</v>
      </c>
      <c r="EH13" s="9">
        <v>26.4</v>
      </c>
      <c r="EI13" s="9">
        <v>12.629</v>
      </c>
      <c r="EJ13" s="9">
        <v>13.771000000000001</v>
      </c>
      <c r="EK13" s="9">
        <v>12.994</v>
      </c>
      <c r="EL13" s="9">
        <v>5.9139999999999997</v>
      </c>
      <c r="EM13" s="9">
        <v>7.0810000000000004</v>
      </c>
      <c r="EN13" s="9">
        <v>5.5960000000000001</v>
      </c>
      <c r="EO13" s="9">
        <v>1.8819999999999999</v>
      </c>
      <c r="EP13" s="9">
        <v>3.7130000000000001</v>
      </c>
      <c r="EQ13" s="9">
        <v>4.0389999999999997</v>
      </c>
      <c r="ER13" s="9">
        <v>1.8260000000000001</v>
      </c>
      <c r="ES13" s="9">
        <v>2.2130000000000001</v>
      </c>
      <c r="ET13" s="9">
        <v>13.863</v>
      </c>
      <c r="EU13" s="9">
        <v>6.7679999999999998</v>
      </c>
      <c r="EV13" s="9">
        <v>7.0949999999999998</v>
      </c>
      <c r="EW13" s="9">
        <v>27.98</v>
      </c>
      <c r="EX13" s="9">
        <v>12.625999999999999</v>
      </c>
      <c r="EY13" s="9">
        <v>15.355</v>
      </c>
      <c r="EZ13" s="9">
        <v>16.640999999999998</v>
      </c>
      <c r="FA13" s="9">
        <v>8.1769999999999996</v>
      </c>
      <c r="FB13" s="9">
        <v>8.4640000000000004</v>
      </c>
      <c r="FC13" s="9">
        <v>2.4140000000000001</v>
      </c>
      <c r="FD13" s="9">
        <v>1.028</v>
      </c>
      <c r="FE13" s="9">
        <v>1.3859999999999999</v>
      </c>
      <c r="FF13" s="9">
        <v>11.339</v>
      </c>
      <c r="FG13" s="9">
        <v>4.4489999999999998</v>
      </c>
      <c r="FH13" s="9">
        <v>6.891</v>
      </c>
      <c r="FI13" s="9">
        <v>9.4359999999999999</v>
      </c>
      <c r="FJ13" s="9">
        <v>5.0030000000000001</v>
      </c>
      <c r="FK13" s="9">
        <v>4.4340000000000002</v>
      </c>
      <c r="FL13" s="9">
        <v>2.056</v>
      </c>
      <c r="FM13" s="9">
        <v>1.0509999999999999</v>
      </c>
      <c r="FN13" s="9">
        <v>1.006</v>
      </c>
      <c r="FO13" s="9">
        <v>2.8730000000000002</v>
      </c>
      <c r="FP13" s="9">
        <v>0.85699999999999998</v>
      </c>
      <c r="FQ13" s="9">
        <v>2.0169999999999999</v>
      </c>
      <c r="FR13" s="9">
        <v>0.45800000000000002</v>
      </c>
      <c r="FS13" s="9">
        <v>0</v>
      </c>
      <c r="FT13" s="9">
        <v>0.45800000000000002</v>
      </c>
      <c r="FU13" s="9">
        <v>6.5629999999999997</v>
      </c>
      <c r="FV13" s="9">
        <v>4.1459999999999999</v>
      </c>
      <c r="FW13" s="9">
        <v>2.4169999999999998</v>
      </c>
    </row>
    <row r="14" spans="1:179">
      <c r="A14" s="10">
        <v>43132</v>
      </c>
      <c r="B14" s="9">
        <v>5.4059999999999997</v>
      </c>
      <c r="C14" s="9">
        <v>19.768999999999998</v>
      </c>
      <c r="D14" s="9">
        <v>10.818</v>
      </c>
      <c r="E14" s="9">
        <v>8.952</v>
      </c>
      <c r="F14" s="9">
        <v>51.945</v>
      </c>
      <c r="G14" s="9">
        <v>28.805</v>
      </c>
      <c r="H14" s="9">
        <v>23.14</v>
      </c>
      <c r="I14" s="9">
        <v>23.751999999999999</v>
      </c>
      <c r="J14" s="9">
        <v>13.525</v>
      </c>
      <c r="K14" s="9">
        <v>10.227</v>
      </c>
      <c r="L14" s="9">
        <v>28.193999999999999</v>
      </c>
      <c r="M14" s="9">
        <v>15.281000000000001</v>
      </c>
      <c r="N14" s="9">
        <v>12.913</v>
      </c>
      <c r="O14" s="9">
        <v>18.63</v>
      </c>
      <c r="P14" s="9">
        <v>10.215999999999999</v>
      </c>
      <c r="Q14" s="9">
        <v>8.4139999999999997</v>
      </c>
      <c r="R14" s="9">
        <v>9.5640000000000001</v>
      </c>
      <c r="S14" s="9">
        <v>5.0650000000000004</v>
      </c>
      <c r="T14" s="9">
        <v>4.4989999999999997</v>
      </c>
      <c r="U14" s="9">
        <v>10.385</v>
      </c>
      <c r="V14" s="9">
        <v>5.3170000000000002</v>
      </c>
      <c r="W14" s="9">
        <v>5.0679999999999996</v>
      </c>
      <c r="X14" s="9">
        <v>116.755</v>
      </c>
      <c r="Y14" s="9">
        <v>63.069000000000003</v>
      </c>
      <c r="Z14" s="9">
        <v>53.686</v>
      </c>
      <c r="AA14" s="9">
        <v>167.16300000000001</v>
      </c>
      <c r="AB14" s="9">
        <v>85.983999999999995</v>
      </c>
      <c r="AC14" s="9">
        <v>81.179000000000002</v>
      </c>
      <c r="AD14" s="9">
        <v>27.074000000000002</v>
      </c>
      <c r="AE14" s="9">
        <v>12.53</v>
      </c>
      <c r="AF14" s="9">
        <v>14.544</v>
      </c>
      <c r="AG14" s="9">
        <v>20.355</v>
      </c>
      <c r="AH14" s="9">
        <v>9.8109999999999999</v>
      </c>
      <c r="AI14" s="9">
        <v>10.544</v>
      </c>
      <c r="AJ14" s="9">
        <v>12.805999999999999</v>
      </c>
      <c r="AK14" s="9">
        <v>6.7359999999999998</v>
      </c>
      <c r="AL14" s="9">
        <v>6.07</v>
      </c>
      <c r="AM14" s="9">
        <v>7.5490000000000004</v>
      </c>
      <c r="AN14" s="9">
        <v>3.0750000000000002</v>
      </c>
      <c r="AO14" s="9">
        <v>4.4740000000000002</v>
      </c>
      <c r="AP14" s="9">
        <v>1.1140000000000001</v>
      </c>
      <c r="AQ14" s="9">
        <v>0.39200000000000002</v>
      </c>
      <c r="AR14" s="9">
        <v>0.72199999999999998</v>
      </c>
      <c r="AS14" s="9">
        <v>1.7010000000000001</v>
      </c>
      <c r="AT14" s="9">
        <v>0.82899999999999996</v>
      </c>
      <c r="AU14" s="9">
        <v>0.872</v>
      </c>
      <c r="AV14" s="9">
        <v>5.0179999999999998</v>
      </c>
      <c r="AW14" s="9">
        <v>1.891</v>
      </c>
      <c r="AX14" s="9">
        <v>3.1269999999999998</v>
      </c>
      <c r="AY14" s="9">
        <v>12.454000000000001</v>
      </c>
      <c r="AZ14" s="9">
        <v>5.5090000000000003</v>
      </c>
      <c r="BA14" s="9">
        <v>6.9450000000000003</v>
      </c>
      <c r="BB14" s="9">
        <v>8.1999999999999993</v>
      </c>
      <c r="BC14" s="9">
        <v>4.2460000000000004</v>
      </c>
      <c r="BD14" s="9">
        <v>3.9540000000000002</v>
      </c>
      <c r="BE14" s="9">
        <v>0.54400000000000004</v>
      </c>
      <c r="BF14" s="9">
        <v>0</v>
      </c>
      <c r="BG14" s="9">
        <v>0.54400000000000004</v>
      </c>
      <c r="BH14" s="9">
        <v>4.2530000000000001</v>
      </c>
      <c r="BI14" s="9">
        <v>1.2629999999999999</v>
      </c>
      <c r="BJ14" s="9">
        <v>2.99</v>
      </c>
      <c r="BK14" s="9">
        <v>4.6509999999999998</v>
      </c>
      <c r="BL14" s="9">
        <v>2.528</v>
      </c>
      <c r="BM14" s="9">
        <v>2.1230000000000002</v>
      </c>
      <c r="BN14" s="9">
        <v>2.081</v>
      </c>
      <c r="BO14" s="9">
        <v>1.302</v>
      </c>
      <c r="BP14" s="9">
        <v>0.78</v>
      </c>
      <c r="BQ14" s="9">
        <v>2.1850000000000001</v>
      </c>
      <c r="BR14" s="9">
        <v>1.071</v>
      </c>
      <c r="BS14" s="9">
        <v>1.1140000000000001</v>
      </c>
      <c r="BT14" s="9">
        <v>0.35199999999999998</v>
      </c>
      <c r="BU14" s="9">
        <v>0.17399999999999999</v>
      </c>
      <c r="BV14" s="9">
        <v>0.17699999999999999</v>
      </c>
      <c r="BW14" s="9">
        <v>2.4660000000000002</v>
      </c>
      <c r="BX14" s="9">
        <v>1.4570000000000001</v>
      </c>
      <c r="BY14" s="9">
        <v>1.0089999999999999</v>
      </c>
      <c r="BZ14" s="9">
        <v>231.089</v>
      </c>
      <c r="CA14" s="9">
        <v>118.12</v>
      </c>
      <c r="CB14" s="9">
        <v>112.96899999999999</v>
      </c>
      <c r="CC14" s="9">
        <v>48.985999999999997</v>
      </c>
      <c r="CD14" s="9">
        <v>26.852</v>
      </c>
      <c r="CE14" s="9">
        <v>22.134</v>
      </c>
      <c r="CF14" s="9">
        <v>12.254</v>
      </c>
      <c r="CG14" s="9">
        <v>5.9720000000000004</v>
      </c>
      <c r="CH14" s="9">
        <v>6.282</v>
      </c>
      <c r="CI14" s="9">
        <v>13.8</v>
      </c>
      <c r="CJ14" s="9">
        <v>6.9219999999999997</v>
      </c>
      <c r="CK14" s="9">
        <v>6.8780000000000001</v>
      </c>
      <c r="CL14" s="9">
        <v>22.931999999999999</v>
      </c>
      <c r="CM14" s="9">
        <v>13.959</v>
      </c>
      <c r="CN14" s="9">
        <v>8.9740000000000002</v>
      </c>
      <c r="CO14" s="9">
        <v>182.10300000000001</v>
      </c>
      <c r="CP14" s="9">
        <v>91.268000000000001</v>
      </c>
      <c r="CQ14" s="9">
        <v>90.834999999999994</v>
      </c>
      <c r="CR14" s="9">
        <v>81.099999999999994</v>
      </c>
      <c r="CS14" s="9">
        <v>39.265000000000001</v>
      </c>
      <c r="CT14" s="9">
        <v>41.835000000000001</v>
      </c>
      <c r="CU14" s="9">
        <v>22.808</v>
      </c>
      <c r="CV14" s="9">
        <v>10.95</v>
      </c>
      <c r="CW14" s="9">
        <v>11.856999999999999</v>
      </c>
      <c r="CX14" s="9">
        <v>29.395</v>
      </c>
      <c r="CY14" s="9">
        <v>14.109</v>
      </c>
      <c r="CZ14" s="9">
        <v>15.286</v>
      </c>
      <c r="DA14" s="9">
        <v>28.898</v>
      </c>
      <c r="DB14" s="9">
        <v>14.205</v>
      </c>
      <c r="DC14" s="9">
        <v>14.692</v>
      </c>
      <c r="DD14" s="9">
        <v>101.003</v>
      </c>
      <c r="DE14" s="9">
        <v>52.003</v>
      </c>
      <c r="DF14" s="9">
        <v>49</v>
      </c>
      <c r="DG14" s="9">
        <v>43.697000000000003</v>
      </c>
      <c r="DH14" s="9">
        <v>19.571000000000002</v>
      </c>
      <c r="DI14" s="9">
        <v>24.126000000000001</v>
      </c>
      <c r="DJ14" s="9">
        <v>57.305999999999997</v>
      </c>
      <c r="DK14" s="9">
        <v>32.432000000000002</v>
      </c>
      <c r="DL14" s="9">
        <v>24.873999999999999</v>
      </c>
      <c r="DM14" s="9">
        <v>37.99</v>
      </c>
      <c r="DN14" s="9">
        <v>19.968</v>
      </c>
      <c r="DO14" s="9">
        <v>18.021999999999998</v>
      </c>
      <c r="DP14" s="9">
        <v>19.315000000000001</v>
      </c>
      <c r="DQ14" s="9">
        <v>12.464</v>
      </c>
      <c r="DR14" s="9">
        <v>6.8520000000000003</v>
      </c>
      <c r="DS14" s="9">
        <v>25.023</v>
      </c>
      <c r="DT14" s="9">
        <v>14.173</v>
      </c>
      <c r="DU14" s="9">
        <v>10.85</v>
      </c>
      <c r="DV14" s="9">
        <v>206.066</v>
      </c>
      <c r="DW14" s="9">
        <v>103.947</v>
      </c>
      <c r="DX14" s="9">
        <v>102.119</v>
      </c>
      <c r="DY14" s="9">
        <v>330.25200000000001</v>
      </c>
      <c r="DZ14" s="9">
        <v>160.815</v>
      </c>
      <c r="EA14" s="9">
        <v>169.43700000000001</v>
      </c>
      <c r="EB14" s="9">
        <v>60.591999999999999</v>
      </c>
      <c r="EC14" s="9">
        <v>28.291</v>
      </c>
      <c r="ED14" s="9">
        <v>32.301000000000002</v>
      </c>
      <c r="EE14" s="9">
        <v>44.953000000000003</v>
      </c>
      <c r="EF14" s="9">
        <v>22.507000000000001</v>
      </c>
      <c r="EG14" s="9">
        <v>22.446000000000002</v>
      </c>
      <c r="EH14" s="9">
        <v>31.486999999999998</v>
      </c>
      <c r="EI14" s="9">
        <v>17.494</v>
      </c>
      <c r="EJ14" s="9">
        <v>13.993</v>
      </c>
      <c r="EK14" s="9">
        <v>13.465</v>
      </c>
      <c r="EL14" s="9">
        <v>5.0129999999999999</v>
      </c>
      <c r="EM14" s="9">
        <v>8.4529999999999994</v>
      </c>
      <c r="EN14" s="9">
        <v>5.4790000000000001</v>
      </c>
      <c r="EO14" s="9">
        <v>1.869</v>
      </c>
      <c r="EP14" s="9">
        <v>3.6110000000000002</v>
      </c>
      <c r="EQ14" s="9">
        <v>3.9569999999999999</v>
      </c>
      <c r="ER14" s="9">
        <v>1.64</v>
      </c>
      <c r="ES14" s="9">
        <v>2.3170000000000002</v>
      </c>
      <c r="ET14" s="9">
        <v>11.682</v>
      </c>
      <c r="EU14" s="9">
        <v>4.1440000000000001</v>
      </c>
      <c r="EV14" s="9">
        <v>7.5380000000000003</v>
      </c>
      <c r="EW14" s="9">
        <v>28.62</v>
      </c>
      <c r="EX14" s="9">
        <v>14.587</v>
      </c>
      <c r="EY14" s="9">
        <v>14.032999999999999</v>
      </c>
      <c r="EZ14" s="9">
        <v>18.797999999999998</v>
      </c>
      <c r="FA14" s="9">
        <v>10.97</v>
      </c>
      <c r="FB14" s="9">
        <v>7.8280000000000003</v>
      </c>
      <c r="FC14" s="9">
        <v>1.8080000000000001</v>
      </c>
      <c r="FD14" s="9">
        <v>0.84899999999999998</v>
      </c>
      <c r="FE14" s="9">
        <v>0.95899999999999996</v>
      </c>
      <c r="FF14" s="9">
        <v>9.8219999999999992</v>
      </c>
      <c r="FG14" s="9">
        <v>3.617</v>
      </c>
      <c r="FH14" s="9">
        <v>6.2039999999999997</v>
      </c>
      <c r="FI14" s="9">
        <v>12.042999999999999</v>
      </c>
      <c r="FJ14" s="9">
        <v>5.37</v>
      </c>
      <c r="FK14" s="9">
        <v>6.673</v>
      </c>
      <c r="FL14" s="9">
        <v>4.9109999999999996</v>
      </c>
      <c r="FM14" s="9">
        <v>1.988</v>
      </c>
      <c r="FN14" s="9">
        <v>2.9239999999999999</v>
      </c>
      <c r="FO14" s="9">
        <v>6.2249999999999996</v>
      </c>
      <c r="FP14" s="9">
        <v>3.2029999999999998</v>
      </c>
      <c r="FQ14" s="9">
        <v>3.0219999999999998</v>
      </c>
      <c r="FR14" s="9">
        <v>0.96099999999999997</v>
      </c>
      <c r="FS14" s="9">
        <v>0.28299999999999997</v>
      </c>
      <c r="FT14" s="9">
        <v>0.67800000000000005</v>
      </c>
      <c r="FU14" s="9">
        <v>5.8179999999999996</v>
      </c>
      <c r="FV14" s="9">
        <v>2.1659999999999999</v>
      </c>
      <c r="FW14" s="9">
        <v>3.6509999999999998</v>
      </c>
    </row>
    <row r="15" spans="1:179">
      <c r="A15" s="10">
        <v>43497</v>
      </c>
      <c r="B15" s="9">
        <v>6.7140000000000004</v>
      </c>
      <c r="C15" s="9">
        <v>18.556999999999999</v>
      </c>
      <c r="D15" s="9">
        <v>8.6379999999999999</v>
      </c>
      <c r="E15" s="9">
        <v>9.9190000000000005</v>
      </c>
      <c r="F15" s="9">
        <v>46.701000000000001</v>
      </c>
      <c r="G15" s="9">
        <v>26.231999999999999</v>
      </c>
      <c r="H15" s="9">
        <v>20.47</v>
      </c>
      <c r="I15" s="9">
        <v>19.593</v>
      </c>
      <c r="J15" s="9">
        <v>10.119</v>
      </c>
      <c r="K15" s="9">
        <v>9.4740000000000002</v>
      </c>
      <c r="L15" s="9">
        <v>27.108000000000001</v>
      </c>
      <c r="M15" s="9">
        <v>16.111999999999998</v>
      </c>
      <c r="N15" s="9">
        <v>10.994999999999999</v>
      </c>
      <c r="O15" s="9">
        <v>17.491</v>
      </c>
      <c r="P15" s="9">
        <v>9.9559999999999995</v>
      </c>
      <c r="Q15" s="9">
        <v>7.5359999999999996</v>
      </c>
      <c r="R15" s="9">
        <v>9.6159999999999997</v>
      </c>
      <c r="S15" s="9">
        <v>6.1559999999999997</v>
      </c>
      <c r="T15" s="9">
        <v>3.46</v>
      </c>
      <c r="U15" s="9">
        <v>10.936999999999999</v>
      </c>
      <c r="V15" s="9">
        <v>6.5890000000000004</v>
      </c>
      <c r="W15" s="9">
        <v>4.3490000000000002</v>
      </c>
      <c r="X15" s="9">
        <v>110.40600000000001</v>
      </c>
      <c r="Y15" s="9">
        <v>57.728000000000002</v>
      </c>
      <c r="Z15" s="9">
        <v>52.677999999999997</v>
      </c>
      <c r="AA15" s="9">
        <v>163.82300000000001</v>
      </c>
      <c r="AB15" s="9">
        <v>82.584000000000003</v>
      </c>
      <c r="AC15" s="9">
        <v>81.239999999999995</v>
      </c>
      <c r="AD15" s="9">
        <v>30.870999999999999</v>
      </c>
      <c r="AE15" s="9">
        <v>16.297999999999998</v>
      </c>
      <c r="AF15" s="9">
        <v>14.573</v>
      </c>
      <c r="AG15" s="9">
        <v>22.044</v>
      </c>
      <c r="AH15" s="9">
        <v>12.33</v>
      </c>
      <c r="AI15" s="9">
        <v>9.7129999999999992</v>
      </c>
      <c r="AJ15" s="9">
        <v>14.067</v>
      </c>
      <c r="AK15" s="9">
        <v>7.8550000000000004</v>
      </c>
      <c r="AL15" s="9">
        <v>6.2110000000000003</v>
      </c>
      <c r="AM15" s="9">
        <v>7.9770000000000003</v>
      </c>
      <c r="AN15" s="9">
        <v>4.4749999999999996</v>
      </c>
      <c r="AO15" s="9">
        <v>3.5019999999999998</v>
      </c>
      <c r="AP15" s="9">
        <v>1.6619999999999999</v>
      </c>
      <c r="AQ15" s="9">
        <v>0.88600000000000001</v>
      </c>
      <c r="AR15" s="9">
        <v>0.77600000000000002</v>
      </c>
      <c r="AS15" s="9">
        <v>3.1760000000000002</v>
      </c>
      <c r="AT15" s="9">
        <v>1.978</v>
      </c>
      <c r="AU15" s="9">
        <v>1.198</v>
      </c>
      <c r="AV15" s="9">
        <v>5.6520000000000001</v>
      </c>
      <c r="AW15" s="9">
        <v>1.99</v>
      </c>
      <c r="AX15" s="9">
        <v>3.6619999999999999</v>
      </c>
      <c r="AY15" s="9">
        <v>12.875</v>
      </c>
      <c r="AZ15" s="9">
        <v>6.2039999999999997</v>
      </c>
      <c r="BA15" s="9">
        <v>6.67</v>
      </c>
      <c r="BB15" s="9">
        <v>8.4339999999999993</v>
      </c>
      <c r="BC15" s="9">
        <v>4.8869999999999996</v>
      </c>
      <c r="BD15" s="9">
        <v>3.5459999999999998</v>
      </c>
      <c r="BE15" s="9">
        <v>0.57899999999999996</v>
      </c>
      <c r="BF15" s="9">
        <v>0.314</v>
      </c>
      <c r="BG15" s="9">
        <v>0.26500000000000001</v>
      </c>
      <c r="BH15" s="9">
        <v>4.4409999999999998</v>
      </c>
      <c r="BI15" s="9">
        <v>1.3169999999999999</v>
      </c>
      <c r="BJ15" s="9">
        <v>3.1240000000000001</v>
      </c>
      <c r="BK15" s="9">
        <v>6.89</v>
      </c>
      <c r="BL15" s="9">
        <v>4.3520000000000003</v>
      </c>
      <c r="BM15" s="9">
        <v>2.5379999999999998</v>
      </c>
      <c r="BN15" s="9">
        <v>3.6419999999999999</v>
      </c>
      <c r="BO15" s="9">
        <v>2.3860000000000001</v>
      </c>
      <c r="BP15" s="9">
        <v>1.256</v>
      </c>
      <c r="BQ15" s="9">
        <v>2.504</v>
      </c>
      <c r="BR15" s="9">
        <v>1.7010000000000001</v>
      </c>
      <c r="BS15" s="9">
        <v>0.80300000000000005</v>
      </c>
      <c r="BT15" s="9">
        <v>7.4999999999999997E-2</v>
      </c>
      <c r="BU15" s="9">
        <v>0</v>
      </c>
      <c r="BV15" s="9">
        <v>7.4999999999999997E-2</v>
      </c>
      <c r="BW15" s="9">
        <v>4.3869999999999996</v>
      </c>
      <c r="BX15" s="9">
        <v>2.6509999999999998</v>
      </c>
      <c r="BY15" s="9">
        <v>1.736</v>
      </c>
      <c r="BZ15" s="9">
        <v>226.18</v>
      </c>
      <c r="CA15" s="9">
        <v>114.542</v>
      </c>
      <c r="CB15" s="9">
        <v>111.63800000000001</v>
      </c>
      <c r="CC15" s="9">
        <v>49.072000000000003</v>
      </c>
      <c r="CD15" s="9">
        <v>24.46</v>
      </c>
      <c r="CE15" s="9">
        <v>24.613</v>
      </c>
      <c r="CF15" s="9">
        <v>14.644</v>
      </c>
      <c r="CG15" s="9">
        <v>6.62</v>
      </c>
      <c r="CH15" s="9">
        <v>8.0239999999999991</v>
      </c>
      <c r="CI15" s="9">
        <v>11.521000000000001</v>
      </c>
      <c r="CJ15" s="9">
        <v>5.8659999999999997</v>
      </c>
      <c r="CK15" s="9">
        <v>5.6550000000000002</v>
      </c>
      <c r="CL15" s="9">
        <v>22.908000000000001</v>
      </c>
      <c r="CM15" s="9">
        <v>11.974</v>
      </c>
      <c r="CN15" s="9">
        <v>10.933999999999999</v>
      </c>
      <c r="CO15" s="9">
        <v>177.108</v>
      </c>
      <c r="CP15" s="9">
        <v>90.081999999999994</v>
      </c>
      <c r="CQ15" s="9">
        <v>87.025999999999996</v>
      </c>
      <c r="CR15" s="9">
        <v>82.65</v>
      </c>
      <c r="CS15" s="9">
        <v>43.856999999999999</v>
      </c>
      <c r="CT15" s="9">
        <v>38.792999999999999</v>
      </c>
      <c r="CU15" s="9">
        <v>23.425999999999998</v>
      </c>
      <c r="CV15" s="9">
        <v>11.903</v>
      </c>
      <c r="CW15" s="9">
        <v>11.523</v>
      </c>
      <c r="CX15" s="9">
        <v>24.218</v>
      </c>
      <c r="CY15" s="9">
        <v>15.135999999999999</v>
      </c>
      <c r="CZ15" s="9">
        <v>9.0809999999999995</v>
      </c>
      <c r="DA15" s="9">
        <v>35.006</v>
      </c>
      <c r="DB15" s="9">
        <v>16.817</v>
      </c>
      <c r="DC15" s="9">
        <v>18.189</v>
      </c>
      <c r="DD15" s="9">
        <v>94.456999999999994</v>
      </c>
      <c r="DE15" s="9">
        <v>46.225000000000001</v>
      </c>
      <c r="DF15" s="9">
        <v>48.231999999999999</v>
      </c>
      <c r="DG15" s="9">
        <v>35.411999999999999</v>
      </c>
      <c r="DH15" s="9">
        <v>18.337</v>
      </c>
      <c r="DI15" s="9">
        <v>17.076000000000001</v>
      </c>
      <c r="DJ15" s="9">
        <v>59.045000000000002</v>
      </c>
      <c r="DK15" s="9">
        <v>27.888000000000002</v>
      </c>
      <c r="DL15" s="9">
        <v>31.157</v>
      </c>
      <c r="DM15" s="9">
        <v>41.765000000000001</v>
      </c>
      <c r="DN15" s="9">
        <v>18.347999999999999</v>
      </c>
      <c r="DO15" s="9">
        <v>23.417999999999999</v>
      </c>
      <c r="DP15" s="9">
        <v>17.28</v>
      </c>
      <c r="DQ15" s="9">
        <v>9.5410000000000004</v>
      </c>
      <c r="DR15" s="9">
        <v>7.7389999999999999</v>
      </c>
      <c r="DS15" s="9">
        <v>24.31</v>
      </c>
      <c r="DT15" s="9">
        <v>11.135999999999999</v>
      </c>
      <c r="DU15" s="9">
        <v>13.173999999999999</v>
      </c>
      <c r="DV15" s="9">
        <v>201.87</v>
      </c>
      <c r="DW15" s="9">
        <v>103.40600000000001</v>
      </c>
      <c r="DX15" s="9">
        <v>98.465000000000003</v>
      </c>
      <c r="DY15" s="9">
        <v>332.97300000000001</v>
      </c>
      <c r="DZ15" s="9">
        <v>162.233</v>
      </c>
      <c r="EA15" s="9">
        <v>170.74</v>
      </c>
      <c r="EB15" s="9">
        <v>62.256999999999998</v>
      </c>
      <c r="EC15" s="9">
        <v>30.588000000000001</v>
      </c>
      <c r="ED15" s="9">
        <v>31.669</v>
      </c>
      <c r="EE15" s="9">
        <v>45.579000000000001</v>
      </c>
      <c r="EF15" s="9">
        <v>22.681000000000001</v>
      </c>
      <c r="EG15" s="9">
        <v>22.898</v>
      </c>
      <c r="EH15" s="9">
        <v>30.774000000000001</v>
      </c>
      <c r="EI15" s="9">
        <v>15.321</v>
      </c>
      <c r="EJ15" s="9">
        <v>15.452999999999999</v>
      </c>
      <c r="EK15" s="9">
        <v>14.804</v>
      </c>
      <c r="EL15" s="9">
        <v>7.36</v>
      </c>
      <c r="EM15" s="9">
        <v>7.4450000000000003</v>
      </c>
      <c r="EN15" s="9">
        <v>5.048</v>
      </c>
      <c r="EO15" s="9">
        <v>2.4780000000000002</v>
      </c>
      <c r="EP15" s="9">
        <v>2.57</v>
      </c>
      <c r="EQ15" s="9">
        <v>3.544</v>
      </c>
      <c r="ER15" s="9">
        <v>1.5309999999999999</v>
      </c>
      <c r="ES15" s="9">
        <v>2.0129999999999999</v>
      </c>
      <c r="ET15" s="9">
        <v>13.134</v>
      </c>
      <c r="EU15" s="9">
        <v>6.3769999999999998</v>
      </c>
      <c r="EV15" s="9">
        <v>6.758</v>
      </c>
      <c r="EW15" s="9">
        <v>29.998999999999999</v>
      </c>
      <c r="EX15" s="9">
        <v>10.945</v>
      </c>
      <c r="EY15" s="9">
        <v>19.053999999999998</v>
      </c>
      <c r="EZ15" s="9">
        <v>20.026</v>
      </c>
      <c r="FA15" s="9">
        <v>8.2439999999999998</v>
      </c>
      <c r="FB15" s="9">
        <v>11.782</v>
      </c>
      <c r="FC15" s="9">
        <v>1.141</v>
      </c>
      <c r="FD15" s="9">
        <v>0.44900000000000001</v>
      </c>
      <c r="FE15" s="9">
        <v>0.69199999999999995</v>
      </c>
      <c r="FF15" s="9">
        <v>9.9730000000000008</v>
      </c>
      <c r="FG15" s="9">
        <v>2.7010000000000001</v>
      </c>
      <c r="FH15" s="9">
        <v>7.2720000000000002</v>
      </c>
      <c r="FI15" s="9">
        <v>10.989000000000001</v>
      </c>
      <c r="FJ15" s="9">
        <v>8.0980000000000008</v>
      </c>
      <c r="FK15" s="9">
        <v>2.891</v>
      </c>
      <c r="FL15" s="9">
        <v>3.2109999999999999</v>
      </c>
      <c r="FM15" s="9">
        <v>2.3149999999999999</v>
      </c>
      <c r="FN15" s="9">
        <v>0.89700000000000002</v>
      </c>
      <c r="FO15" s="9">
        <v>4.2839999999999998</v>
      </c>
      <c r="FP15" s="9">
        <v>2.8919999999999999</v>
      </c>
      <c r="FQ15" s="9">
        <v>1.3919999999999999</v>
      </c>
      <c r="FR15" s="9">
        <v>0.41199999999999998</v>
      </c>
      <c r="FS15" s="9">
        <v>0.41199999999999998</v>
      </c>
      <c r="FT15" s="9">
        <v>0</v>
      </c>
      <c r="FU15" s="9">
        <v>6.7050000000000001</v>
      </c>
      <c r="FV15" s="9">
        <v>5.2069999999999999</v>
      </c>
      <c r="FW15" s="9">
        <v>1.4990000000000001</v>
      </c>
    </row>
    <row r="16" spans="1:179">
      <c r="A16" s="10">
        <v>43862</v>
      </c>
      <c r="B16" s="9">
        <v>7.7859999999999996</v>
      </c>
      <c r="C16" s="9">
        <v>18.372</v>
      </c>
      <c r="D16" s="9">
        <v>10.519</v>
      </c>
      <c r="E16" s="9">
        <v>7.8520000000000003</v>
      </c>
      <c r="F16" s="9">
        <v>52.954999999999998</v>
      </c>
      <c r="G16" s="9">
        <v>28.86</v>
      </c>
      <c r="H16" s="9">
        <v>24.094999999999999</v>
      </c>
      <c r="I16" s="9">
        <v>23.716999999999999</v>
      </c>
      <c r="J16" s="9">
        <v>13.202999999999999</v>
      </c>
      <c r="K16" s="9">
        <v>10.513999999999999</v>
      </c>
      <c r="L16" s="9">
        <v>29.238</v>
      </c>
      <c r="M16" s="9">
        <v>15.657</v>
      </c>
      <c r="N16" s="9">
        <v>13.581</v>
      </c>
      <c r="O16" s="9">
        <v>18.481000000000002</v>
      </c>
      <c r="P16" s="9">
        <v>9.8160000000000007</v>
      </c>
      <c r="Q16" s="9">
        <v>8.6649999999999991</v>
      </c>
      <c r="R16" s="9">
        <v>10.757</v>
      </c>
      <c r="S16" s="9">
        <v>5.8410000000000002</v>
      </c>
      <c r="T16" s="9">
        <v>4.9160000000000004</v>
      </c>
      <c r="U16" s="9">
        <v>9.3889999999999993</v>
      </c>
      <c r="V16" s="9">
        <v>5.0199999999999996</v>
      </c>
      <c r="W16" s="9">
        <v>4.37</v>
      </c>
      <c r="X16" s="9">
        <v>114.15</v>
      </c>
      <c r="Y16" s="9">
        <v>59.279000000000003</v>
      </c>
      <c r="Z16" s="9">
        <v>54.87</v>
      </c>
      <c r="AA16" s="9">
        <v>168.59399999999999</v>
      </c>
      <c r="AB16" s="9">
        <v>85.164000000000001</v>
      </c>
      <c r="AC16" s="9">
        <v>83.43</v>
      </c>
      <c r="AD16" s="9">
        <v>29.986000000000001</v>
      </c>
      <c r="AE16" s="9">
        <v>13.949</v>
      </c>
      <c r="AF16" s="9">
        <v>16.036000000000001</v>
      </c>
      <c r="AG16" s="9">
        <v>20.350999999999999</v>
      </c>
      <c r="AH16" s="9">
        <v>10.083</v>
      </c>
      <c r="AI16" s="9">
        <v>10.268000000000001</v>
      </c>
      <c r="AJ16" s="9">
        <v>13.789</v>
      </c>
      <c r="AK16" s="9">
        <v>7.5510000000000002</v>
      </c>
      <c r="AL16" s="9">
        <v>6.2389999999999999</v>
      </c>
      <c r="AM16" s="9">
        <v>6.5620000000000003</v>
      </c>
      <c r="AN16" s="9">
        <v>2.532</v>
      </c>
      <c r="AO16" s="9">
        <v>4.0289999999999999</v>
      </c>
      <c r="AP16" s="9">
        <v>1.754</v>
      </c>
      <c r="AQ16" s="9">
        <v>0.80200000000000005</v>
      </c>
      <c r="AR16" s="9">
        <v>0.95199999999999996</v>
      </c>
      <c r="AS16" s="9">
        <v>3.9910000000000001</v>
      </c>
      <c r="AT16" s="9">
        <v>1.8720000000000001</v>
      </c>
      <c r="AU16" s="9">
        <v>2.1190000000000002</v>
      </c>
      <c r="AV16" s="9">
        <v>5.6429999999999998</v>
      </c>
      <c r="AW16" s="9">
        <v>1.994</v>
      </c>
      <c r="AX16" s="9">
        <v>3.649</v>
      </c>
      <c r="AY16" s="9">
        <v>13.141999999999999</v>
      </c>
      <c r="AZ16" s="9">
        <v>5.7469999999999999</v>
      </c>
      <c r="BA16" s="9">
        <v>7.3949999999999996</v>
      </c>
      <c r="BB16" s="9">
        <v>7.0739999999999998</v>
      </c>
      <c r="BC16" s="9">
        <v>3.6269999999999998</v>
      </c>
      <c r="BD16" s="9">
        <v>3.4470000000000001</v>
      </c>
      <c r="BE16" s="9">
        <v>0.52200000000000002</v>
      </c>
      <c r="BF16" s="9">
        <v>0.29799999999999999</v>
      </c>
      <c r="BG16" s="9">
        <v>0.224</v>
      </c>
      <c r="BH16" s="9">
        <v>6.0679999999999996</v>
      </c>
      <c r="BI16" s="9">
        <v>2.12</v>
      </c>
      <c r="BJ16" s="9">
        <v>3.948</v>
      </c>
      <c r="BK16" s="9">
        <v>5.8819999999999997</v>
      </c>
      <c r="BL16" s="9">
        <v>3.1389999999999998</v>
      </c>
      <c r="BM16" s="9">
        <v>2.7429999999999999</v>
      </c>
      <c r="BN16" s="9">
        <v>2.726</v>
      </c>
      <c r="BO16" s="9">
        <v>1.4850000000000001</v>
      </c>
      <c r="BP16" s="9">
        <v>1.24</v>
      </c>
      <c r="BQ16" s="9">
        <v>2.3159999999999998</v>
      </c>
      <c r="BR16" s="9">
        <v>1.393</v>
      </c>
      <c r="BS16" s="9">
        <v>0.92200000000000004</v>
      </c>
      <c r="BT16" s="9">
        <v>0.34899999999999998</v>
      </c>
      <c r="BU16" s="9">
        <v>0.10299999999999999</v>
      </c>
      <c r="BV16" s="9">
        <v>0.245</v>
      </c>
      <c r="BW16" s="9">
        <v>3.5659999999999998</v>
      </c>
      <c r="BX16" s="9">
        <v>1.746</v>
      </c>
      <c r="BY16" s="9">
        <v>1.82</v>
      </c>
      <c r="BZ16" s="9">
        <v>237.858</v>
      </c>
      <c r="CA16" s="9">
        <v>119.89400000000001</v>
      </c>
      <c r="CB16" s="9">
        <v>117.965</v>
      </c>
      <c r="CC16" s="9">
        <v>47.497999999999998</v>
      </c>
      <c r="CD16" s="9">
        <v>22.094000000000001</v>
      </c>
      <c r="CE16" s="9">
        <v>25.405000000000001</v>
      </c>
      <c r="CF16" s="9">
        <v>11.816000000000001</v>
      </c>
      <c r="CG16" s="9">
        <v>4.43</v>
      </c>
      <c r="CH16" s="9">
        <v>7.3860000000000001</v>
      </c>
      <c r="CI16" s="9">
        <v>11.335000000000001</v>
      </c>
      <c r="CJ16" s="9">
        <v>5.6059999999999999</v>
      </c>
      <c r="CK16" s="9">
        <v>5.73</v>
      </c>
      <c r="CL16" s="9">
        <v>24.347000000000001</v>
      </c>
      <c r="CM16" s="9">
        <v>12.058</v>
      </c>
      <c r="CN16" s="9">
        <v>12.289</v>
      </c>
      <c r="CO16" s="9">
        <v>190.36</v>
      </c>
      <c r="CP16" s="9">
        <v>97.8</v>
      </c>
      <c r="CQ16" s="9">
        <v>92.56</v>
      </c>
      <c r="CR16" s="9">
        <v>90.944000000000003</v>
      </c>
      <c r="CS16" s="9">
        <v>45.298999999999999</v>
      </c>
      <c r="CT16" s="9">
        <v>45.645000000000003</v>
      </c>
      <c r="CU16" s="9">
        <v>21.66</v>
      </c>
      <c r="CV16" s="9">
        <v>11.121</v>
      </c>
      <c r="CW16" s="9">
        <v>10.539</v>
      </c>
      <c r="CX16" s="9">
        <v>31.603000000000002</v>
      </c>
      <c r="CY16" s="9">
        <v>14.005000000000001</v>
      </c>
      <c r="CZ16" s="9">
        <v>17.597999999999999</v>
      </c>
      <c r="DA16" s="9">
        <v>37.680999999999997</v>
      </c>
      <c r="DB16" s="9">
        <v>20.172999999999998</v>
      </c>
      <c r="DC16" s="9">
        <v>17.507999999999999</v>
      </c>
      <c r="DD16" s="9">
        <v>99.415999999999997</v>
      </c>
      <c r="DE16" s="9">
        <v>52.500999999999998</v>
      </c>
      <c r="DF16" s="9">
        <v>46.914999999999999</v>
      </c>
      <c r="DG16" s="9">
        <v>40.206000000000003</v>
      </c>
      <c r="DH16" s="9">
        <v>19.503</v>
      </c>
      <c r="DI16" s="9">
        <v>20.702999999999999</v>
      </c>
      <c r="DJ16" s="9">
        <v>59.209000000000003</v>
      </c>
      <c r="DK16" s="9">
        <v>32.997999999999998</v>
      </c>
      <c r="DL16" s="9">
        <v>26.210999999999999</v>
      </c>
      <c r="DM16" s="9">
        <v>42.445999999999998</v>
      </c>
      <c r="DN16" s="9">
        <v>23.635999999999999</v>
      </c>
      <c r="DO16" s="9">
        <v>18.809999999999999</v>
      </c>
      <c r="DP16" s="9">
        <v>16.763000000000002</v>
      </c>
      <c r="DQ16" s="9">
        <v>9.3610000000000007</v>
      </c>
      <c r="DR16" s="9">
        <v>7.4020000000000001</v>
      </c>
      <c r="DS16" s="9">
        <v>21.390999999999998</v>
      </c>
      <c r="DT16" s="9">
        <v>10.289</v>
      </c>
      <c r="DU16" s="9">
        <v>11.102</v>
      </c>
      <c r="DV16" s="9">
        <v>216.46799999999999</v>
      </c>
      <c r="DW16" s="9">
        <v>109.605</v>
      </c>
      <c r="DX16" s="9">
        <v>106.863</v>
      </c>
      <c r="DY16" s="9">
        <v>336.60599999999999</v>
      </c>
      <c r="DZ16" s="9">
        <v>163.82599999999999</v>
      </c>
      <c r="EA16" s="9">
        <v>172.78</v>
      </c>
      <c r="EB16" s="9">
        <v>60.335999999999999</v>
      </c>
      <c r="EC16" s="9">
        <v>27.977</v>
      </c>
      <c r="ED16" s="9">
        <v>32.36</v>
      </c>
      <c r="EE16" s="9">
        <v>44.88</v>
      </c>
      <c r="EF16" s="9">
        <v>20.074999999999999</v>
      </c>
      <c r="EG16" s="9">
        <v>24.805</v>
      </c>
      <c r="EH16" s="9">
        <v>31.995999999999999</v>
      </c>
      <c r="EI16" s="9">
        <v>15.544</v>
      </c>
      <c r="EJ16" s="9">
        <v>16.452999999999999</v>
      </c>
      <c r="EK16" s="9">
        <v>12.884</v>
      </c>
      <c r="EL16" s="9">
        <v>4.5309999999999997</v>
      </c>
      <c r="EM16" s="9">
        <v>8.3529999999999998</v>
      </c>
      <c r="EN16" s="9">
        <v>3.399</v>
      </c>
      <c r="EO16" s="9">
        <v>1.494</v>
      </c>
      <c r="EP16" s="9">
        <v>1.905</v>
      </c>
      <c r="EQ16" s="9">
        <v>3.5950000000000002</v>
      </c>
      <c r="ER16" s="9">
        <v>1.3009999999999999</v>
      </c>
      <c r="ES16" s="9">
        <v>2.294</v>
      </c>
      <c r="ET16" s="9">
        <v>11.861000000000001</v>
      </c>
      <c r="EU16" s="9">
        <v>6.6020000000000003</v>
      </c>
      <c r="EV16" s="9">
        <v>5.26</v>
      </c>
      <c r="EW16" s="9">
        <v>27.536999999999999</v>
      </c>
      <c r="EX16" s="9">
        <v>13.113</v>
      </c>
      <c r="EY16" s="9">
        <v>14.423999999999999</v>
      </c>
      <c r="EZ16" s="9">
        <v>17.693000000000001</v>
      </c>
      <c r="FA16" s="9">
        <v>7.8310000000000004</v>
      </c>
      <c r="FB16" s="9">
        <v>9.8620000000000001</v>
      </c>
      <c r="FC16" s="9">
        <v>0.96399999999999997</v>
      </c>
      <c r="FD16" s="9">
        <v>0.96399999999999997</v>
      </c>
      <c r="FE16" s="9">
        <v>0</v>
      </c>
      <c r="FF16" s="9">
        <v>9.8439999999999994</v>
      </c>
      <c r="FG16" s="9">
        <v>5.282</v>
      </c>
      <c r="FH16" s="9">
        <v>4.5620000000000003</v>
      </c>
      <c r="FI16" s="9">
        <v>9.31</v>
      </c>
      <c r="FJ16" s="9">
        <v>5.0780000000000003</v>
      </c>
      <c r="FK16" s="9">
        <v>4.2320000000000002</v>
      </c>
      <c r="FL16" s="9">
        <v>4.3369999999999997</v>
      </c>
      <c r="FM16" s="9">
        <v>2.948</v>
      </c>
      <c r="FN16" s="9">
        <v>1.389</v>
      </c>
      <c r="FO16" s="9">
        <v>3.698</v>
      </c>
      <c r="FP16" s="9">
        <v>2.4580000000000002</v>
      </c>
      <c r="FQ16" s="9">
        <v>1.2390000000000001</v>
      </c>
      <c r="FR16" s="9">
        <v>0.629</v>
      </c>
      <c r="FS16" s="9">
        <v>0</v>
      </c>
      <c r="FT16" s="9">
        <v>0.629</v>
      </c>
      <c r="FU16" s="9">
        <v>5.6120000000000001</v>
      </c>
      <c r="FV16" s="9">
        <v>2.62</v>
      </c>
      <c r="FW16" s="9">
        <v>2.992</v>
      </c>
    </row>
    <row r="17" spans="1:179">
      <c r="A17" s="10">
        <v>44228</v>
      </c>
      <c r="B17" s="9">
        <v>7.9139999999999997</v>
      </c>
      <c r="C17" s="9">
        <v>15.569000000000001</v>
      </c>
      <c r="D17" s="9">
        <v>8.1920000000000002</v>
      </c>
      <c r="E17" s="9">
        <v>7.3760000000000003</v>
      </c>
      <c r="F17" s="9">
        <v>52.207999999999998</v>
      </c>
      <c r="G17" s="9">
        <v>28.547000000000001</v>
      </c>
      <c r="H17" s="9">
        <v>23.661000000000001</v>
      </c>
      <c r="I17" s="9">
        <v>23.933</v>
      </c>
      <c r="J17" s="9">
        <v>13.561999999999999</v>
      </c>
      <c r="K17" s="9">
        <v>10.371</v>
      </c>
      <c r="L17" s="9">
        <v>28.274999999999999</v>
      </c>
      <c r="M17" s="9">
        <v>14.984999999999999</v>
      </c>
      <c r="N17" s="9">
        <v>13.29</v>
      </c>
      <c r="O17" s="9">
        <v>17.829000000000001</v>
      </c>
      <c r="P17" s="9">
        <v>8.8889999999999993</v>
      </c>
      <c r="Q17" s="9">
        <v>8.94</v>
      </c>
      <c r="R17" s="9">
        <v>10.446</v>
      </c>
      <c r="S17" s="9">
        <v>6.0960000000000001</v>
      </c>
      <c r="T17" s="9">
        <v>4.3499999999999996</v>
      </c>
      <c r="U17" s="9">
        <v>9.9079999999999995</v>
      </c>
      <c r="V17" s="9">
        <v>5.3310000000000004</v>
      </c>
      <c r="W17" s="9">
        <v>4.577</v>
      </c>
      <c r="X17" s="9">
        <v>106.554</v>
      </c>
      <c r="Y17" s="9">
        <v>56.030999999999999</v>
      </c>
      <c r="Z17" s="9">
        <v>50.523000000000003</v>
      </c>
      <c r="AA17" s="9">
        <v>156.191</v>
      </c>
      <c r="AB17" s="9">
        <v>77.953999999999994</v>
      </c>
      <c r="AC17" s="9">
        <v>78.236000000000004</v>
      </c>
      <c r="AD17" s="9">
        <v>28.552</v>
      </c>
      <c r="AE17" s="9">
        <v>14.714</v>
      </c>
      <c r="AF17" s="9">
        <v>13.837</v>
      </c>
      <c r="AG17" s="9">
        <v>21.978999999999999</v>
      </c>
      <c r="AH17" s="9">
        <v>12.102</v>
      </c>
      <c r="AI17" s="9">
        <v>9.8770000000000007</v>
      </c>
      <c r="AJ17" s="9">
        <v>13.805999999999999</v>
      </c>
      <c r="AK17" s="9">
        <v>8.1129999999999995</v>
      </c>
      <c r="AL17" s="9">
        <v>5.6929999999999996</v>
      </c>
      <c r="AM17" s="9">
        <v>8.173</v>
      </c>
      <c r="AN17" s="9">
        <v>3.988</v>
      </c>
      <c r="AO17" s="9">
        <v>4.1849999999999996</v>
      </c>
      <c r="AP17" s="9">
        <v>1.4430000000000001</v>
      </c>
      <c r="AQ17" s="9">
        <v>0.56100000000000005</v>
      </c>
      <c r="AR17" s="9">
        <v>0.88200000000000001</v>
      </c>
      <c r="AS17" s="9">
        <v>2.3620000000000001</v>
      </c>
      <c r="AT17" s="9">
        <v>0.83899999999999997</v>
      </c>
      <c r="AU17" s="9">
        <v>1.5229999999999999</v>
      </c>
      <c r="AV17" s="9">
        <v>4.2110000000000003</v>
      </c>
      <c r="AW17" s="9">
        <v>1.774</v>
      </c>
      <c r="AX17" s="9">
        <v>2.4369999999999998</v>
      </c>
      <c r="AY17" s="9">
        <v>10.826000000000001</v>
      </c>
      <c r="AZ17" s="9">
        <v>4.5839999999999996</v>
      </c>
      <c r="BA17" s="9">
        <v>6.242</v>
      </c>
      <c r="BB17" s="9">
        <v>7.6879999999999997</v>
      </c>
      <c r="BC17" s="9">
        <v>3.915</v>
      </c>
      <c r="BD17" s="9">
        <v>3.7719999999999998</v>
      </c>
      <c r="BE17" s="9">
        <v>0.52</v>
      </c>
      <c r="BF17" s="9">
        <v>0.28699999999999998</v>
      </c>
      <c r="BG17" s="9">
        <v>0.23300000000000001</v>
      </c>
      <c r="BH17" s="9">
        <v>3.1389999999999998</v>
      </c>
      <c r="BI17" s="9">
        <v>0.66800000000000004</v>
      </c>
      <c r="BJ17" s="9">
        <v>2.4700000000000002</v>
      </c>
      <c r="BK17" s="9">
        <v>5.6550000000000002</v>
      </c>
      <c r="BL17" s="9">
        <v>3.36</v>
      </c>
      <c r="BM17" s="9">
        <v>2.2949999999999999</v>
      </c>
      <c r="BN17" s="9">
        <v>2.77</v>
      </c>
      <c r="BO17" s="9">
        <v>1.617</v>
      </c>
      <c r="BP17" s="9">
        <v>1.1519999999999999</v>
      </c>
      <c r="BQ17" s="9">
        <v>2.2210000000000001</v>
      </c>
      <c r="BR17" s="9">
        <v>1.4159999999999999</v>
      </c>
      <c r="BS17" s="9">
        <v>0.80500000000000005</v>
      </c>
      <c r="BT17" s="9">
        <v>0.19400000000000001</v>
      </c>
      <c r="BU17" s="9">
        <v>4.9000000000000002E-2</v>
      </c>
      <c r="BV17" s="9">
        <v>0.14499999999999999</v>
      </c>
      <c r="BW17" s="9">
        <v>3.4340000000000002</v>
      </c>
      <c r="BX17" s="9">
        <v>1.9450000000000001</v>
      </c>
      <c r="BY17" s="9">
        <v>1.49</v>
      </c>
      <c r="BZ17" s="9">
        <v>235.60400000000001</v>
      </c>
      <c r="CA17" s="9">
        <v>118.75</v>
      </c>
      <c r="CB17" s="9">
        <v>116.854</v>
      </c>
      <c r="CC17" s="9">
        <v>46.256</v>
      </c>
      <c r="CD17" s="9">
        <v>20.756</v>
      </c>
      <c r="CE17" s="9">
        <v>25.5</v>
      </c>
      <c r="CF17" s="9">
        <v>12.573</v>
      </c>
      <c r="CG17" s="9">
        <v>5.8849999999999998</v>
      </c>
      <c r="CH17" s="9">
        <v>6.6879999999999997</v>
      </c>
      <c r="CI17" s="9">
        <v>14.631</v>
      </c>
      <c r="CJ17" s="9">
        <v>6.6920000000000002</v>
      </c>
      <c r="CK17" s="9">
        <v>7.9390000000000001</v>
      </c>
      <c r="CL17" s="9">
        <v>19.050999999999998</v>
      </c>
      <c r="CM17" s="9">
        <v>8.1790000000000003</v>
      </c>
      <c r="CN17" s="9">
        <v>10.872999999999999</v>
      </c>
      <c r="CO17" s="9">
        <v>189.34899999999999</v>
      </c>
      <c r="CP17" s="9">
        <v>97.994</v>
      </c>
      <c r="CQ17" s="9">
        <v>91.353999999999999</v>
      </c>
      <c r="CR17" s="9">
        <v>86.097999999999999</v>
      </c>
      <c r="CS17" s="9">
        <v>44.405999999999999</v>
      </c>
      <c r="CT17" s="9">
        <v>41.692</v>
      </c>
      <c r="CU17" s="9">
        <v>22.193000000000001</v>
      </c>
      <c r="CV17" s="9">
        <v>11.433999999999999</v>
      </c>
      <c r="CW17" s="9">
        <v>10.759</v>
      </c>
      <c r="CX17" s="9">
        <v>25.925999999999998</v>
      </c>
      <c r="CY17" s="9">
        <v>13.836</v>
      </c>
      <c r="CZ17" s="9">
        <v>12.09</v>
      </c>
      <c r="DA17" s="9">
        <v>37.978999999999999</v>
      </c>
      <c r="DB17" s="9">
        <v>19.135999999999999</v>
      </c>
      <c r="DC17" s="9">
        <v>18.843</v>
      </c>
      <c r="DD17" s="9">
        <v>103.25</v>
      </c>
      <c r="DE17" s="9">
        <v>53.588000000000001</v>
      </c>
      <c r="DF17" s="9">
        <v>49.661999999999999</v>
      </c>
      <c r="DG17" s="9">
        <v>39.939</v>
      </c>
      <c r="DH17" s="9">
        <v>21.085000000000001</v>
      </c>
      <c r="DI17" s="9">
        <v>18.853999999999999</v>
      </c>
      <c r="DJ17" s="9">
        <v>63.311</v>
      </c>
      <c r="DK17" s="9">
        <v>32.503</v>
      </c>
      <c r="DL17" s="9">
        <v>30.808</v>
      </c>
      <c r="DM17" s="9">
        <v>41.863999999999997</v>
      </c>
      <c r="DN17" s="9">
        <v>20.143000000000001</v>
      </c>
      <c r="DO17" s="9">
        <v>21.72</v>
      </c>
      <c r="DP17" s="9">
        <v>21.448</v>
      </c>
      <c r="DQ17" s="9">
        <v>12.36</v>
      </c>
      <c r="DR17" s="9">
        <v>9.0879999999999992</v>
      </c>
      <c r="DS17" s="9">
        <v>23.373000000000001</v>
      </c>
      <c r="DT17" s="9">
        <v>9.5939999999999994</v>
      </c>
      <c r="DU17" s="9">
        <v>13.779</v>
      </c>
      <c r="DV17" s="9">
        <v>212.23099999999999</v>
      </c>
      <c r="DW17" s="9">
        <v>109.15600000000001</v>
      </c>
      <c r="DX17" s="9">
        <v>103.075</v>
      </c>
      <c r="DY17" s="9">
        <v>342.798</v>
      </c>
      <c r="DZ17" s="9">
        <v>165.72</v>
      </c>
      <c r="EA17" s="9">
        <v>177.078</v>
      </c>
      <c r="EB17" s="9">
        <v>64.304000000000002</v>
      </c>
      <c r="EC17" s="9">
        <v>27.45</v>
      </c>
      <c r="ED17" s="9">
        <v>36.853999999999999</v>
      </c>
      <c r="EE17" s="9">
        <v>48.99</v>
      </c>
      <c r="EF17" s="9">
        <v>20.425000000000001</v>
      </c>
      <c r="EG17" s="9">
        <v>28.565000000000001</v>
      </c>
      <c r="EH17" s="9">
        <v>33.932000000000002</v>
      </c>
      <c r="EI17" s="9">
        <v>14.098000000000001</v>
      </c>
      <c r="EJ17" s="9">
        <v>19.834</v>
      </c>
      <c r="EK17" s="9">
        <v>15.058</v>
      </c>
      <c r="EL17" s="9">
        <v>6.327</v>
      </c>
      <c r="EM17" s="9">
        <v>8.7309999999999999</v>
      </c>
      <c r="EN17" s="9">
        <v>5.2720000000000002</v>
      </c>
      <c r="EO17" s="9">
        <v>3.0049999999999999</v>
      </c>
      <c r="EP17" s="9">
        <v>2.2679999999999998</v>
      </c>
      <c r="EQ17" s="9">
        <v>5.5339999999999998</v>
      </c>
      <c r="ER17" s="9">
        <v>2.456</v>
      </c>
      <c r="ES17" s="9">
        <v>3.0779999999999998</v>
      </c>
      <c r="ET17" s="9">
        <v>9.7799999999999994</v>
      </c>
      <c r="EU17" s="9">
        <v>4.57</v>
      </c>
      <c r="EV17" s="9">
        <v>5.2110000000000003</v>
      </c>
      <c r="EW17" s="9">
        <v>27.902000000000001</v>
      </c>
      <c r="EX17" s="9">
        <v>10.835000000000001</v>
      </c>
      <c r="EY17" s="9">
        <v>17.067</v>
      </c>
      <c r="EZ17" s="9">
        <v>18.032</v>
      </c>
      <c r="FA17" s="9">
        <v>7.0270000000000001</v>
      </c>
      <c r="FB17" s="9">
        <v>11.005000000000001</v>
      </c>
      <c r="FC17" s="9">
        <v>1.3260000000000001</v>
      </c>
      <c r="FD17" s="9">
        <v>0.48399999999999999</v>
      </c>
      <c r="FE17" s="9">
        <v>0.84199999999999997</v>
      </c>
      <c r="FF17" s="9">
        <v>9.8699999999999992</v>
      </c>
      <c r="FG17" s="9">
        <v>3.8079999999999998</v>
      </c>
      <c r="FH17" s="9">
        <v>6.0609999999999999</v>
      </c>
      <c r="FI17" s="9">
        <v>10.785</v>
      </c>
      <c r="FJ17" s="9">
        <v>5.7839999999999998</v>
      </c>
      <c r="FK17" s="9">
        <v>5.0010000000000003</v>
      </c>
      <c r="FL17" s="9">
        <v>6.5670000000000002</v>
      </c>
      <c r="FM17" s="9">
        <v>3.8260000000000001</v>
      </c>
      <c r="FN17" s="9">
        <v>2.742</v>
      </c>
      <c r="FO17" s="9">
        <v>5.3410000000000002</v>
      </c>
      <c r="FP17" s="9">
        <v>2.5670000000000002</v>
      </c>
      <c r="FQ17" s="9">
        <v>2.774</v>
      </c>
      <c r="FR17" s="9">
        <v>0.59</v>
      </c>
      <c r="FS17" s="9">
        <v>0.44800000000000001</v>
      </c>
      <c r="FT17" s="9">
        <v>0.14199999999999999</v>
      </c>
      <c r="FU17" s="9">
        <v>5.4450000000000003</v>
      </c>
      <c r="FV17" s="9">
        <v>3.2170000000000001</v>
      </c>
      <c r="FW17" s="9">
        <v>2.2269999999999999</v>
      </c>
    </row>
    <row r="18" spans="1:179">
      <c r="A18" s="10">
        <v>44593</v>
      </c>
      <c r="B18" s="9">
        <v>6.4039999999999999</v>
      </c>
      <c r="C18" s="9">
        <v>19.039000000000001</v>
      </c>
      <c r="D18" s="9">
        <v>10.147</v>
      </c>
      <c r="E18" s="9">
        <v>8.8919999999999995</v>
      </c>
      <c r="F18" s="9">
        <v>49.313000000000002</v>
      </c>
      <c r="G18" s="9">
        <v>26.675000000000001</v>
      </c>
      <c r="H18" s="9">
        <v>22.638000000000002</v>
      </c>
      <c r="I18" s="9">
        <v>21.762</v>
      </c>
      <c r="J18" s="9">
        <v>11.683</v>
      </c>
      <c r="K18" s="9">
        <v>10.077999999999999</v>
      </c>
      <c r="L18" s="9">
        <v>27.550999999999998</v>
      </c>
      <c r="M18" s="9">
        <v>14.992000000000001</v>
      </c>
      <c r="N18" s="9">
        <v>12.56</v>
      </c>
      <c r="O18" s="9">
        <v>18.954000000000001</v>
      </c>
      <c r="P18" s="9">
        <v>10.537000000000001</v>
      </c>
      <c r="Q18" s="9">
        <v>8.4179999999999993</v>
      </c>
      <c r="R18" s="9">
        <v>8.5969999999999995</v>
      </c>
      <c r="S18" s="9">
        <v>4.4550000000000001</v>
      </c>
      <c r="T18" s="9">
        <v>4.1420000000000003</v>
      </c>
      <c r="U18" s="9">
        <v>13.247999999999999</v>
      </c>
      <c r="V18" s="9">
        <v>7.726</v>
      </c>
      <c r="W18" s="9">
        <v>5.5220000000000002</v>
      </c>
      <c r="X18" s="9">
        <v>108.00700000000001</v>
      </c>
      <c r="Y18" s="9">
        <v>54.866</v>
      </c>
      <c r="Z18" s="9">
        <v>53.140999999999998</v>
      </c>
      <c r="AA18" s="9">
        <v>165.08199999999999</v>
      </c>
      <c r="AB18" s="9">
        <v>82.295000000000002</v>
      </c>
      <c r="AC18" s="9">
        <v>82.787000000000006</v>
      </c>
      <c r="AD18" s="9">
        <v>31.347000000000001</v>
      </c>
      <c r="AE18" s="9">
        <v>15.576000000000001</v>
      </c>
      <c r="AF18" s="9">
        <v>15.771000000000001</v>
      </c>
      <c r="AG18" s="9">
        <v>24.227</v>
      </c>
      <c r="AH18" s="9">
        <v>12.706</v>
      </c>
      <c r="AI18" s="9">
        <v>11.521000000000001</v>
      </c>
      <c r="AJ18" s="9">
        <v>17.672000000000001</v>
      </c>
      <c r="AK18" s="9">
        <v>10.02</v>
      </c>
      <c r="AL18" s="9">
        <v>7.6520000000000001</v>
      </c>
      <c r="AM18" s="9">
        <v>6.5549999999999997</v>
      </c>
      <c r="AN18" s="9">
        <v>2.6859999999999999</v>
      </c>
      <c r="AO18" s="9">
        <v>3.8690000000000002</v>
      </c>
      <c r="AP18" s="9">
        <v>1.6180000000000001</v>
      </c>
      <c r="AQ18" s="9">
        <v>0.80200000000000005</v>
      </c>
      <c r="AR18" s="9">
        <v>0.81599999999999995</v>
      </c>
      <c r="AS18" s="9">
        <v>1.5620000000000001</v>
      </c>
      <c r="AT18" s="9">
        <v>0.622</v>
      </c>
      <c r="AU18" s="9">
        <v>0.94</v>
      </c>
      <c r="AV18" s="9">
        <v>5.5579999999999998</v>
      </c>
      <c r="AW18" s="9">
        <v>2.2480000000000002</v>
      </c>
      <c r="AX18" s="9">
        <v>3.31</v>
      </c>
      <c r="AY18" s="9">
        <v>15.698</v>
      </c>
      <c r="AZ18" s="9">
        <v>8.4789999999999992</v>
      </c>
      <c r="BA18" s="9">
        <v>7.2190000000000003</v>
      </c>
      <c r="BB18" s="9">
        <v>11.492000000000001</v>
      </c>
      <c r="BC18" s="9">
        <v>6.4669999999999996</v>
      </c>
      <c r="BD18" s="9">
        <v>5.0250000000000004</v>
      </c>
      <c r="BE18" s="9">
        <v>0.216</v>
      </c>
      <c r="BF18" s="9">
        <v>0</v>
      </c>
      <c r="BG18" s="9">
        <v>0.216</v>
      </c>
      <c r="BH18" s="9">
        <v>4.2060000000000004</v>
      </c>
      <c r="BI18" s="9">
        <v>2.012</v>
      </c>
      <c r="BJ18" s="9">
        <v>2.194</v>
      </c>
      <c r="BK18" s="9">
        <v>4.67</v>
      </c>
      <c r="BL18" s="9">
        <v>2.117</v>
      </c>
      <c r="BM18" s="9">
        <v>2.5529999999999999</v>
      </c>
      <c r="BN18" s="9">
        <v>1.4370000000000001</v>
      </c>
      <c r="BO18" s="9">
        <v>0.84299999999999997</v>
      </c>
      <c r="BP18" s="9">
        <v>0.59499999999999997</v>
      </c>
      <c r="BQ18" s="9">
        <v>1.756</v>
      </c>
      <c r="BR18" s="9">
        <v>1.2589999999999999</v>
      </c>
      <c r="BS18" s="9">
        <v>0.498</v>
      </c>
      <c r="BT18" s="9">
        <v>0.17399999999999999</v>
      </c>
      <c r="BU18" s="9">
        <v>0.17399999999999999</v>
      </c>
      <c r="BV18" s="9">
        <v>0</v>
      </c>
      <c r="BW18" s="9">
        <v>2.9140000000000001</v>
      </c>
      <c r="BX18" s="9">
        <v>0.85799999999999998</v>
      </c>
      <c r="BY18" s="9">
        <v>2.056</v>
      </c>
      <c r="BZ18" s="9">
        <v>234.262</v>
      </c>
      <c r="CA18" s="9">
        <v>117.68300000000001</v>
      </c>
      <c r="CB18" s="9">
        <v>116.58</v>
      </c>
      <c r="CC18" s="9">
        <v>55.777999999999999</v>
      </c>
      <c r="CD18" s="9">
        <v>26.545000000000002</v>
      </c>
      <c r="CE18" s="9">
        <v>29.233000000000001</v>
      </c>
      <c r="CF18" s="9">
        <v>13.686</v>
      </c>
      <c r="CG18" s="9">
        <v>5.2370000000000001</v>
      </c>
      <c r="CH18" s="9">
        <v>8.4489999999999998</v>
      </c>
      <c r="CI18" s="9">
        <v>14.433</v>
      </c>
      <c r="CJ18" s="9">
        <v>7.633</v>
      </c>
      <c r="CK18" s="9">
        <v>6.8</v>
      </c>
      <c r="CL18" s="9">
        <v>27.658999999999999</v>
      </c>
      <c r="CM18" s="9">
        <v>13.675000000000001</v>
      </c>
      <c r="CN18" s="9">
        <v>13.984</v>
      </c>
      <c r="CO18" s="9">
        <v>178.48400000000001</v>
      </c>
      <c r="CP18" s="9">
        <v>91.137</v>
      </c>
      <c r="CQ18" s="9">
        <v>87.346000000000004</v>
      </c>
      <c r="CR18" s="9">
        <v>87.870999999999995</v>
      </c>
      <c r="CS18" s="9">
        <v>43.677999999999997</v>
      </c>
      <c r="CT18" s="9">
        <v>44.192999999999998</v>
      </c>
      <c r="CU18" s="9">
        <v>21.445</v>
      </c>
      <c r="CV18" s="9">
        <v>10.643000000000001</v>
      </c>
      <c r="CW18" s="9">
        <v>10.802</v>
      </c>
      <c r="CX18" s="9">
        <v>25.401</v>
      </c>
      <c r="CY18" s="9">
        <v>13.778</v>
      </c>
      <c r="CZ18" s="9">
        <v>11.622</v>
      </c>
      <c r="DA18" s="9">
        <v>41.024999999999999</v>
      </c>
      <c r="DB18" s="9">
        <v>19.256</v>
      </c>
      <c r="DC18" s="9">
        <v>21.768999999999998</v>
      </c>
      <c r="DD18" s="9">
        <v>90.613</v>
      </c>
      <c r="DE18" s="9">
        <v>47.46</v>
      </c>
      <c r="DF18" s="9">
        <v>43.152999999999999</v>
      </c>
      <c r="DG18" s="9">
        <v>36.137</v>
      </c>
      <c r="DH18" s="9">
        <v>19.219000000000001</v>
      </c>
      <c r="DI18" s="9">
        <v>16.917999999999999</v>
      </c>
      <c r="DJ18" s="9">
        <v>54.475999999999999</v>
      </c>
      <c r="DK18" s="9">
        <v>28.24</v>
      </c>
      <c r="DL18" s="9">
        <v>26.236000000000001</v>
      </c>
      <c r="DM18" s="9">
        <v>36.33</v>
      </c>
      <c r="DN18" s="9">
        <v>18.888000000000002</v>
      </c>
      <c r="DO18" s="9">
        <v>17.440999999999999</v>
      </c>
      <c r="DP18" s="9">
        <v>18.146000000000001</v>
      </c>
      <c r="DQ18" s="9">
        <v>9.3520000000000003</v>
      </c>
      <c r="DR18" s="9">
        <v>8.7940000000000005</v>
      </c>
      <c r="DS18" s="9">
        <v>29.975999999999999</v>
      </c>
      <c r="DT18" s="9">
        <v>14.961</v>
      </c>
      <c r="DU18" s="9">
        <v>15.015000000000001</v>
      </c>
      <c r="DV18" s="9">
        <v>204.28700000000001</v>
      </c>
      <c r="DW18" s="9">
        <v>102.72199999999999</v>
      </c>
      <c r="DX18" s="9">
        <v>101.565</v>
      </c>
      <c r="DY18" s="9">
        <v>339.351</v>
      </c>
      <c r="DZ18" s="9">
        <v>164.49</v>
      </c>
      <c r="EA18" s="9">
        <v>174.86199999999999</v>
      </c>
      <c r="EB18" s="9">
        <v>67.902000000000001</v>
      </c>
      <c r="EC18" s="9">
        <v>33.756999999999998</v>
      </c>
      <c r="ED18" s="9">
        <v>34.145000000000003</v>
      </c>
      <c r="EE18" s="9">
        <v>56.152999999999999</v>
      </c>
      <c r="EF18" s="9">
        <v>28.12</v>
      </c>
      <c r="EG18" s="9">
        <v>28.033000000000001</v>
      </c>
      <c r="EH18" s="9">
        <v>38.984000000000002</v>
      </c>
      <c r="EI18" s="9">
        <v>19.079999999999998</v>
      </c>
      <c r="EJ18" s="9">
        <v>19.905000000000001</v>
      </c>
      <c r="EK18" s="9">
        <v>17.169</v>
      </c>
      <c r="EL18" s="9">
        <v>9.0399999999999991</v>
      </c>
      <c r="EM18" s="9">
        <v>8.1280000000000001</v>
      </c>
      <c r="EN18" s="9">
        <v>2.944</v>
      </c>
      <c r="EO18" s="9">
        <v>1.86</v>
      </c>
      <c r="EP18" s="9">
        <v>1.0840000000000001</v>
      </c>
      <c r="EQ18" s="9">
        <v>2.4980000000000002</v>
      </c>
      <c r="ER18" s="9">
        <v>1.84</v>
      </c>
      <c r="ES18" s="9">
        <v>0.65800000000000003</v>
      </c>
      <c r="ET18" s="9">
        <v>9.2509999999999994</v>
      </c>
      <c r="EU18" s="9">
        <v>3.7970000000000002</v>
      </c>
      <c r="EV18" s="9">
        <v>5.4539999999999997</v>
      </c>
      <c r="EW18" s="9">
        <v>33.409999999999997</v>
      </c>
      <c r="EX18" s="9">
        <v>15.632</v>
      </c>
      <c r="EY18" s="9">
        <v>17.777999999999999</v>
      </c>
      <c r="EZ18" s="9">
        <v>27.24</v>
      </c>
      <c r="FA18" s="9">
        <v>13.367000000000001</v>
      </c>
      <c r="FB18" s="9">
        <v>13.872999999999999</v>
      </c>
      <c r="FC18" s="9">
        <v>0.71499999999999997</v>
      </c>
      <c r="FD18" s="9">
        <v>0.71499999999999997</v>
      </c>
      <c r="FE18" s="9">
        <v>0</v>
      </c>
      <c r="FF18" s="9">
        <v>6.17</v>
      </c>
      <c r="FG18" s="9">
        <v>2.2650000000000001</v>
      </c>
      <c r="FH18" s="9">
        <v>3.9049999999999998</v>
      </c>
      <c r="FI18" s="9">
        <v>8.3149999999999995</v>
      </c>
      <c r="FJ18" s="9">
        <v>4.9660000000000002</v>
      </c>
      <c r="FK18" s="9">
        <v>3.3490000000000002</v>
      </c>
      <c r="FL18" s="9">
        <v>2.5579999999999998</v>
      </c>
      <c r="FM18" s="9">
        <v>1.7290000000000001</v>
      </c>
      <c r="FN18" s="9">
        <v>0.82899999999999996</v>
      </c>
      <c r="FO18" s="9">
        <v>2.7360000000000002</v>
      </c>
      <c r="FP18" s="9">
        <v>1.5940000000000001</v>
      </c>
      <c r="FQ18" s="9">
        <v>1.1419999999999999</v>
      </c>
      <c r="FR18" s="9">
        <v>0.22800000000000001</v>
      </c>
      <c r="FS18" s="9">
        <v>0.22800000000000001</v>
      </c>
      <c r="FT18" s="9">
        <v>0</v>
      </c>
      <c r="FU18" s="9">
        <v>5.5789999999999997</v>
      </c>
      <c r="FV18" s="9">
        <v>3.3719999999999999</v>
      </c>
      <c r="FW18" s="9">
        <v>2.2069999999999999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7DD4D-3075-4513-BCC3-E9DC732E4DC3}">
  <sheetPr>
    <pageSetUpPr fitToPage="1"/>
  </sheetPr>
  <dimension ref="A1:V165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83" t="str">
        <f>Contents!B5</f>
        <v>6223.0 Job Mobility</v>
      </c>
      <c r="C5" s="83"/>
      <c r="D5" s="83"/>
      <c r="E5" s="83"/>
      <c r="F5" s="83"/>
      <c r="G5" s="83"/>
      <c r="H5" s="83"/>
      <c r="I5" s="83"/>
      <c r="J5" s="83"/>
      <c r="K5" s="83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83" t="str">
        <f>Contents!B6</f>
        <v>Table 1. Labour mobility, retrenchments and duration of employment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84" t="str">
        <f>Contents!C11</f>
        <v>Table 1.1 - Labour mobility, retrenchments and duration of employment by age, February 2022</v>
      </c>
      <c r="B8" s="84"/>
      <c r="C8" s="84"/>
      <c r="D8" s="84"/>
      <c r="E8" s="84"/>
      <c r="F8" s="84"/>
      <c r="G8" s="84"/>
      <c r="H8" s="84"/>
      <c r="I8" s="35"/>
      <c r="J8" s="36"/>
      <c r="K8" s="36"/>
      <c r="L8" s="84"/>
      <c r="M8" s="84"/>
      <c r="N8" s="84"/>
      <c r="O8" s="84"/>
      <c r="P8" s="84"/>
      <c r="Q8" s="84"/>
      <c r="R8" s="84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2892</v>
      </c>
      <c r="C10" s="85" t="s">
        <v>2893</v>
      </c>
      <c r="D10" s="85"/>
      <c r="E10" s="85"/>
      <c r="F10" s="40"/>
      <c r="G10" s="86" t="s">
        <v>2894</v>
      </c>
      <c r="H10" s="86"/>
      <c r="I10" s="86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2895</v>
      </c>
      <c r="D11" s="38" t="s">
        <v>2896</v>
      </c>
      <c r="E11" s="38" t="s">
        <v>2897</v>
      </c>
      <c r="F11" s="38"/>
      <c r="G11" s="38" t="s">
        <v>2895</v>
      </c>
      <c r="H11" s="38" t="s">
        <v>2896</v>
      </c>
      <c r="I11" s="38" t="s">
        <v>2897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2898</v>
      </c>
      <c r="D12" s="41" t="s">
        <v>2898</v>
      </c>
      <c r="E12" s="41" t="s">
        <v>2898</v>
      </c>
      <c r="F12" s="41"/>
      <c r="G12" s="41" t="s">
        <v>2898</v>
      </c>
      <c r="H12" s="41" t="s">
        <v>2898</v>
      </c>
      <c r="I12" s="41" t="s">
        <v>2898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2899</v>
      </c>
      <c r="B13" s="43"/>
      <c r="C13" s="43"/>
      <c r="D13" s="43"/>
      <c r="E13" s="43"/>
      <c r="F13" s="44"/>
      <c r="G13" s="43"/>
      <c r="H13" s="43"/>
      <c r="I13" s="43"/>
    </row>
    <row r="14" spans="1:20">
      <c r="A14" s="45" t="s">
        <v>2900</v>
      </c>
      <c r="B14" s="46"/>
      <c r="C14" s="47"/>
      <c r="D14" s="47"/>
      <c r="E14" s="47"/>
      <c r="F14" s="47"/>
      <c r="G14" s="16"/>
      <c r="H14" s="19"/>
      <c r="I14" s="19"/>
    </row>
    <row r="15" spans="1:20">
      <c r="A15" s="46"/>
      <c r="B15" s="48" t="s">
        <v>2901</v>
      </c>
      <c r="C15" s="47" cm="1">
        <f t="array" ref="C15">INDEX($D$75:$U$105,$C75,C$61)</f>
        <v>2830.6390000000001</v>
      </c>
      <c r="D15" s="47" cm="1">
        <f t="array" ref="D15">INDEX($D$75:$U$105,$C75,D$61)</f>
        <v>1385.211</v>
      </c>
      <c r="E15" s="47" cm="1">
        <f t="array" ref="E15">INDEX($D$75:$U$105,$C75,E$61)</f>
        <v>1445.4280000000001</v>
      </c>
      <c r="F15" s="47"/>
      <c r="G15" s="19" t="str" cm="1">
        <f t="array" ref="G15">HYPERLINK(TEXT("#"&amp;INDEX($D$125:$U$160,$C125,C$61),),INDEX($D$125:$U$160,$C125,C$61))</f>
        <v>A126251770C</v>
      </c>
      <c r="H15" s="19" t="str" cm="1">
        <f t="array" ref="H15">HYPERLINK(TEXT("#"&amp;INDEX($D$125:$U$160,$C125,D$61),),INDEX($D$125:$U$160,$C125,D$61))</f>
        <v>A126266458L</v>
      </c>
      <c r="I15" s="19" t="str" cm="1">
        <f t="array" ref="I15">HYPERLINK(TEXT("#"&amp;INDEX($D$125:$U$160,$C125,E$61),),INDEX($D$125:$U$160,$C125,E$61))</f>
        <v>A126259114A</v>
      </c>
    </row>
    <row r="16" spans="1:20">
      <c r="A16" s="46"/>
      <c r="B16" s="49" t="s">
        <v>2902</v>
      </c>
      <c r="C16" s="47" cm="1">
        <f t="array" ref="C16">INDEX($D$75:$U$105,$C76,C$61)</f>
        <v>740.34</v>
      </c>
      <c r="D16" s="47" cm="1">
        <f t="array" ref="D16">INDEX($D$75:$U$105,$C76,D$61)</f>
        <v>378.97</v>
      </c>
      <c r="E16" s="47" cm="1">
        <f t="array" ref="E16">INDEX($D$75:$U$105,$C76,E$61)</f>
        <v>361.36900000000003</v>
      </c>
      <c r="F16" s="47"/>
      <c r="G16" s="19" t="str" cm="1">
        <f t="array" ref="G16">HYPERLINK(TEXT("#"&amp;INDEX($D$125:$U$160,$C126,C$61),),INDEX($D$125:$U$160,$C126,C$61))</f>
        <v>A126251718V</v>
      </c>
      <c r="H16" s="19" t="str" cm="1">
        <f t="array" ref="H16">HYPERLINK(TEXT("#"&amp;INDEX($D$125:$U$160,$C126,D$61),),INDEX($D$125:$U$160,$C126,D$61))</f>
        <v>A126266406K</v>
      </c>
      <c r="I16" s="19" t="str" cm="1">
        <f t="array" ref="I16">HYPERLINK(TEXT("#"&amp;INDEX($D$125:$U$160,$C126,E$61),),INDEX($D$125:$U$160,$C126,E$61))</f>
        <v>A126259062K</v>
      </c>
    </row>
    <row r="17" spans="1:9">
      <c r="A17" s="46"/>
      <c r="B17" s="49" t="s">
        <v>2903</v>
      </c>
      <c r="C17" s="47" cm="1">
        <f t="array" ref="C17">INDEX($D$75:$U$105,$C77,C$61)</f>
        <v>802.56200000000001</v>
      </c>
      <c r="D17" s="47" cm="1">
        <f t="array" ref="D17">INDEX($D$75:$U$105,$C77,D$61)</f>
        <v>383.36799999999999</v>
      </c>
      <c r="E17" s="47" cm="1">
        <f t="array" ref="E17">INDEX($D$75:$U$105,$C77,E$61)</f>
        <v>419.19400000000002</v>
      </c>
      <c r="F17" s="47"/>
      <c r="G17" s="19" t="str" cm="1">
        <f t="array" ref="G17">HYPERLINK(TEXT("#"&amp;INDEX($D$125:$U$160,$C127,C$61),),INDEX($D$125:$U$160,$C127,C$61))</f>
        <v>A126251774L</v>
      </c>
      <c r="H17" s="19" t="str" cm="1">
        <f t="array" ref="H17">HYPERLINK(TEXT("#"&amp;INDEX($D$125:$U$160,$C127,D$61),),INDEX($D$125:$U$160,$C127,D$61))</f>
        <v>A126266462C</v>
      </c>
      <c r="I17" s="19" t="str" cm="1">
        <f t="array" ref="I17">HYPERLINK(TEXT("#"&amp;INDEX($D$125:$U$160,$C127,E$61),),INDEX($D$125:$U$160,$C127,E$61))</f>
        <v>A126259118K</v>
      </c>
    </row>
    <row r="18" spans="1:9">
      <c r="A18" s="46"/>
      <c r="B18" s="49" t="s">
        <v>2904</v>
      </c>
      <c r="C18" s="47" cm="1">
        <f t="array" ref="C18">INDEX($D$75:$U$105,$C78,C$61)</f>
        <v>1287.7370000000001</v>
      </c>
      <c r="D18" s="47" cm="1">
        <f t="array" ref="D18">INDEX($D$75:$U$105,$C78,D$61)</f>
        <v>622.87300000000005</v>
      </c>
      <c r="E18" s="47" cm="1">
        <f t="array" ref="E18">INDEX($D$75:$U$105,$C78,E$61)</f>
        <v>664.86500000000001</v>
      </c>
      <c r="F18" s="47"/>
      <c r="G18" s="19" t="str" cm="1">
        <f t="array" ref="G18">HYPERLINK(TEXT("#"&amp;INDEX($D$125:$U$160,$C128,C$61),),INDEX($D$125:$U$160,$C128,C$61))</f>
        <v>A126251778W</v>
      </c>
      <c r="H18" s="19" t="str" cm="1">
        <f t="array" ref="H18">HYPERLINK(TEXT("#"&amp;INDEX($D$125:$U$160,$C128,D$61),),INDEX($D$125:$U$160,$C128,D$61))</f>
        <v>A126266466L</v>
      </c>
      <c r="I18" s="19" t="str" cm="1">
        <f t="array" ref="I18">HYPERLINK(TEXT("#"&amp;INDEX($D$125:$U$160,$C128,E$61),),INDEX($D$125:$U$160,$C128,E$61))</f>
        <v>A126259122A</v>
      </c>
    </row>
    <row r="19" spans="1:9">
      <c r="A19" s="46"/>
      <c r="B19" s="50" t="s">
        <v>2905</v>
      </c>
      <c r="C19" s="47" cm="1">
        <f t="array" ref="C19">INDEX($D$75:$U$105,$C79,C$61)</f>
        <v>10532.781999999999</v>
      </c>
      <c r="D19" s="47" cm="1">
        <f t="array" ref="D19">INDEX($D$75:$U$105,$C79,D$61)</f>
        <v>5577.6570000000002</v>
      </c>
      <c r="E19" s="47" cm="1">
        <f t="array" ref="E19">INDEX($D$75:$U$105,$C79,E$61)</f>
        <v>4955.125</v>
      </c>
      <c r="F19" s="47"/>
      <c r="G19" s="19" t="str" cm="1">
        <f t="array" ref="G19">HYPERLINK(TEXT("#"&amp;INDEX($D$125:$U$160,$C129,C$61),),INDEX($D$125:$U$160,$C129,C$61))</f>
        <v>A126251722K</v>
      </c>
      <c r="H19" s="19" t="str" cm="1">
        <f t="array" ref="H19">HYPERLINK(TEXT("#"&amp;INDEX($D$125:$U$160,$C129,D$61),),INDEX($D$125:$U$160,$C129,D$61))</f>
        <v>A126266410A</v>
      </c>
      <c r="I19" s="19" t="str" cm="1">
        <f t="array" ref="I19">HYPERLINK(TEXT("#"&amp;INDEX($D$125:$U$160,$C129,E$61),),INDEX($D$125:$U$160,$C129,E$61))</f>
        <v>A126259066V</v>
      </c>
    </row>
    <row r="20" spans="1:9">
      <c r="A20" s="46"/>
      <c r="B20" s="51" t="s">
        <v>2906</v>
      </c>
      <c r="C20" s="47" cm="1">
        <f t="array" ref="C20">INDEX($D$75:$U$105,$C80,C$61)</f>
        <v>4545.4660000000003</v>
      </c>
      <c r="D20" s="47" cm="1">
        <f t="array" ref="D20">INDEX($D$75:$U$105,$C80,D$61)</f>
        <v>2318.8870000000002</v>
      </c>
      <c r="E20" s="47" cm="1">
        <f t="array" ref="E20">INDEX($D$75:$U$105,$C80,E$61)</f>
        <v>2226.578</v>
      </c>
      <c r="F20" s="47"/>
      <c r="G20" s="19" t="str" cm="1">
        <f t="array" ref="G20">HYPERLINK(TEXT("#"&amp;INDEX($D$125:$U$160,$C130,C$61),),INDEX($D$125:$U$160,$C130,C$61))</f>
        <v>A126251726V</v>
      </c>
      <c r="H20" s="19" t="str" cm="1">
        <f t="array" ref="H20">HYPERLINK(TEXT("#"&amp;INDEX($D$125:$U$160,$C130,D$61),),INDEX($D$125:$U$160,$C130,D$61))</f>
        <v>A126266414K</v>
      </c>
      <c r="I20" s="19" t="str" cm="1">
        <f t="array" ref="I20">HYPERLINK(TEXT("#"&amp;INDEX($D$125:$U$160,$C130,E$61),),INDEX($D$125:$U$160,$C130,E$61))</f>
        <v>A126259070K</v>
      </c>
    </row>
    <row r="21" spans="1:9">
      <c r="A21" s="46"/>
      <c r="B21" s="52" t="s">
        <v>2907</v>
      </c>
      <c r="C21" s="47" cm="1">
        <f t="array" ref="C21">INDEX($D$75:$U$105,$C81,C$61)</f>
        <v>1291.578</v>
      </c>
      <c r="D21" s="47" cm="1">
        <f t="array" ref="D21">INDEX($D$75:$U$105,$C81,D$61)</f>
        <v>649.56299999999999</v>
      </c>
      <c r="E21" s="47" cm="1">
        <f t="array" ref="E21">INDEX($D$75:$U$105,$C81,E$61)</f>
        <v>642.01499999999999</v>
      </c>
      <c r="F21" s="47"/>
      <c r="G21" s="19" t="str" cm="1">
        <f t="array" ref="G21">HYPERLINK(TEXT("#"&amp;INDEX($D$125:$U$160,$C131,C$61),),INDEX($D$125:$U$160,$C131,C$61))</f>
        <v>A126251750V</v>
      </c>
      <c r="H21" s="19" t="str" cm="1">
        <f t="array" ref="H21">HYPERLINK(TEXT("#"&amp;INDEX($D$125:$U$160,$C131,D$61),),INDEX($D$125:$U$160,$C131,D$61))</f>
        <v>A126266438C</v>
      </c>
      <c r="I21" s="19" t="str" cm="1">
        <f t="array" ref="I21">HYPERLINK(TEXT("#"&amp;INDEX($D$125:$U$160,$C131,E$61),),INDEX($D$125:$U$160,$C131,E$61))</f>
        <v>A126259094C</v>
      </c>
    </row>
    <row r="22" spans="1:9">
      <c r="A22" s="46"/>
      <c r="B22" s="53" t="s">
        <v>2908</v>
      </c>
      <c r="C22" s="47" cm="1">
        <f t="array" ref="C22">INDEX($D$75:$U$105,$C82,C$61)</f>
        <v>1300.6179999999999</v>
      </c>
      <c r="D22" s="47" cm="1">
        <f t="array" ref="D22">INDEX($D$75:$U$105,$C82,D$61)</f>
        <v>675.37400000000002</v>
      </c>
      <c r="E22" s="47" cm="1">
        <f t="array" ref="E22">INDEX($D$75:$U$105,$C82,E$61)</f>
        <v>625.24300000000005</v>
      </c>
      <c r="F22" s="47"/>
      <c r="G22" s="19" t="str" cm="1">
        <f t="array" ref="G22">HYPERLINK(TEXT("#"&amp;INDEX($D$125:$U$160,$C132,C$61),),INDEX($D$125:$U$160,$C132,C$61))</f>
        <v>A126251694L</v>
      </c>
      <c r="H22" s="19" t="str" cm="1">
        <f t="array" ref="H22">HYPERLINK(TEXT("#"&amp;INDEX($D$125:$U$160,$C132,D$61),),INDEX($D$125:$U$160,$C132,D$61))</f>
        <v>A126266382C</v>
      </c>
      <c r="I22" s="19" t="str" cm="1">
        <f t="array" ref="I22">HYPERLINK(TEXT("#"&amp;INDEX($D$125:$U$160,$C132,E$61),),INDEX($D$125:$U$160,$C132,E$61))</f>
        <v>A126259038K</v>
      </c>
    </row>
    <row r="23" spans="1:9">
      <c r="A23" s="46"/>
      <c r="B23" s="52" t="s">
        <v>2909</v>
      </c>
      <c r="C23" s="47" cm="1">
        <f t="array" ref="C23">INDEX($D$75:$U$105,$C83,C$61)</f>
        <v>1953.27</v>
      </c>
      <c r="D23" s="47" cm="1">
        <f t="array" ref="D23">INDEX($D$75:$U$105,$C83,D$61)</f>
        <v>993.95</v>
      </c>
      <c r="E23" s="47" cm="1">
        <f t="array" ref="E23">INDEX($D$75:$U$105,$C83,E$61)</f>
        <v>959.32</v>
      </c>
      <c r="F23" s="47"/>
      <c r="G23" s="19" t="str" cm="1">
        <f t="array" ref="G23">HYPERLINK(TEXT("#"&amp;INDEX($D$125:$U$160,$C133,C$61),),INDEX($D$125:$U$160,$C133,C$61))</f>
        <v>A126251782L</v>
      </c>
      <c r="H23" s="19" t="str" cm="1">
        <f t="array" ref="H23">HYPERLINK(TEXT("#"&amp;INDEX($D$125:$U$160,$C133,D$61),),INDEX($D$125:$U$160,$C133,D$61))</f>
        <v>A126266470C</v>
      </c>
      <c r="I23" s="19" t="str" cm="1">
        <f t="array" ref="I23">HYPERLINK(TEXT("#"&amp;INDEX($D$125:$U$160,$C133,E$61),),INDEX($D$125:$U$160,$C133,E$61))</f>
        <v>A126259126K</v>
      </c>
    </row>
    <row r="24" spans="1:9">
      <c r="A24" s="46"/>
      <c r="B24" s="51" t="s">
        <v>2910</v>
      </c>
      <c r="C24" s="47" cm="1">
        <f t="array" ref="C24">INDEX($D$75:$U$105,$C84,C$61)</f>
        <v>5987.317</v>
      </c>
      <c r="D24" s="47" cm="1">
        <f t="array" ref="D24">INDEX($D$75:$U$105,$C84,D$61)</f>
        <v>3258.77</v>
      </c>
      <c r="E24" s="47" cm="1">
        <f t="array" ref="E24">INDEX($D$75:$U$105,$C84,E$61)</f>
        <v>2728.547</v>
      </c>
      <c r="F24" s="47"/>
      <c r="G24" s="19" t="str" cm="1">
        <f t="array" ref="G24">HYPERLINK(TEXT("#"&amp;INDEX($D$125:$U$160,$C134,C$61),),INDEX($D$125:$U$160,$C134,C$61))</f>
        <v>A126251754C</v>
      </c>
      <c r="H24" s="19" t="str" cm="1">
        <f t="array" ref="H24">HYPERLINK(TEXT("#"&amp;INDEX($D$125:$U$160,$C134,D$61),),INDEX($D$125:$U$160,$C134,D$61))</f>
        <v>A126266442V</v>
      </c>
      <c r="I24" s="19" t="str" cm="1">
        <f t="array" ref="I24">HYPERLINK(TEXT("#"&amp;INDEX($D$125:$U$160,$C134,E$61),),INDEX($D$125:$U$160,$C134,E$61))</f>
        <v>A126259098L</v>
      </c>
    </row>
    <row r="25" spans="1:9">
      <c r="A25" s="46"/>
      <c r="B25" s="52" t="s">
        <v>2911</v>
      </c>
      <c r="C25" s="47" cm="1">
        <f t="array" ref="C25">INDEX($D$75:$U$105,$C85,C$61)</f>
        <v>2386.6329999999998</v>
      </c>
      <c r="D25" s="47" cm="1">
        <f t="array" ref="D25">INDEX($D$75:$U$105,$C85,D$61)</f>
        <v>1271.107</v>
      </c>
      <c r="E25" s="47" cm="1">
        <f t="array" ref="E25">INDEX($D$75:$U$105,$C85,E$61)</f>
        <v>1115.5260000000001</v>
      </c>
      <c r="F25" s="47"/>
      <c r="G25" s="19" t="str" cm="1">
        <f t="array" ref="G25">HYPERLINK(TEXT("#"&amp;INDEX($D$125:$U$160,$C135,C$61),),INDEX($D$125:$U$160,$C135,C$61))</f>
        <v>A126251786W</v>
      </c>
      <c r="H25" s="19" t="str" cm="1">
        <f t="array" ref="H25">HYPERLINK(TEXT("#"&amp;INDEX($D$125:$U$160,$C135,D$61),),INDEX($D$125:$U$160,$C135,D$61))</f>
        <v>A126266474L</v>
      </c>
      <c r="I25" s="19" t="str" cm="1">
        <f t="array" ref="I25">HYPERLINK(TEXT("#"&amp;INDEX($D$125:$U$160,$C135,E$61),),INDEX($D$125:$U$160,$C135,E$61))</f>
        <v>A126259130A</v>
      </c>
    </row>
    <row r="26" spans="1:9">
      <c r="A26" s="46"/>
      <c r="B26" s="52" t="s">
        <v>2912</v>
      </c>
      <c r="C26" s="47" cm="1">
        <f t="array" ref="C26">INDEX($D$75:$U$105,$C86,C$61)</f>
        <v>3600.6840000000002</v>
      </c>
      <c r="D26" s="47" cm="1">
        <f t="array" ref="D26">INDEX($D$75:$U$105,$C86,D$61)</f>
        <v>1987.663</v>
      </c>
      <c r="E26" s="47" cm="1">
        <f t="array" ref="E26">INDEX($D$75:$U$105,$C86,E$61)</f>
        <v>1613.021</v>
      </c>
      <c r="F26" s="47"/>
      <c r="G26" s="19" t="str" cm="1">
        <f t="array" ref="G26">HYPERLINK(TEXT("#"&amp;INDEX($D$125:$U$160,$C136,C$61),),INDEX($D$125:$U$160,$C136,C$61))</f>
        <v>A126251698W</v>
      </c>
      <c r="H26" s="19" t="str" cm="1">
        <f t="array" ref="H26">HYPERLINK(TEXT("#"&amp;INDEX($D$125:$U$160,$C136,D$61),),INDEX($D$125:$U$160,$C136,D$61))</f>
        <v>A126266386L</v>
      </c>
      <c r="I26" s="19" t="str" cm="1">
        <f t="array" ref="I26">HYPERLINK(TEXT("#"&amp;INDEX($D$125:$U$160,$C136,E$61),),INDEX($D$125:$U$160,$C136,E$61))</f>
        <v>A126259042A</v>
      </c>
    </row>
    <row r="27" spans="1:9">
      <c r="A27" s="46"/>
      <c r="B27" s="53" t="s">
        <v>2913</v>
      </c>
      <c r="C27" s="47" cm="1">
        <f t="array" ref="C27">INDEX($D$75:$U$105,$C87,C$61)</f>
        <v>2184.4580000000001</v>
      </c>
      <c r="D27" s="47" cm="1">
        <f t="array" ref="D27">INDEX($D$75:$U$105,$C87,D$61)</f>
        <v>1153.5440000000001</v>
      </c>
      <c r="E27" s="47" cm="1">
        <f t="array" ref="E27">INDEX($D$75:$U$105,$C87,E$61)</f>
        <v>1030.914</v>
      </c>
      <c r="F27" s="47"/>
      <c r="G27" s="19" t="str" cm="1">
        <f t="array" ref="G27">HYPERLINK(TEXT("#"&amp;INDEX($D$125:$U$160,$C137,C$61),),INDEX($D$125:$U$160,$C137,C$61))</f>
        <v>A126251658C</v>
      </c>
      <c r="H27" s="19" t="str" cm="1">
        <f t="array" ref="H27">HYPERLINK(TEXT("#"&amp;INDEX($D$125:$U$160,$C137,D$61),),INDEX($D$125:$U$160,$C137,D$61))</f>
        <v>A126266346V</v>
      </c>
      <c r="I27" s="19" t="str" cm="1">
        <f t="array" ref="I27">HYPERLINK(TEXT("#"&amp;INDEX($D$125:$U$160,$C137,E$61),),INDEX($D$125:$U$160,$C137,E$61))</f>
        <v>A126259002J</v>
      </c>
    </row>
    <row r="28" spans="1:9">
      <c r="A28" s="46"/>
      <c r="B28" s="52" t="s">
        <v>2914</v>
      </c>
      <c r="C28" s="47" cm="1">
        <f t="array" ref="C28">INDEX($D$75:$U$105,$C88,C$61)</f>
        <v>1416.2260000000001</v>
      </c>
      <c r="D28" s="47" cm="1">
        <f t="array" ref="D28">INDEX($D$75:$U$105,$C88,D$61)</f>
        <v>834.11900000000003</v>
      </c>
      <c r="E28" s="47" cm="1">
        <f t="array" ref="E28">INDEX($D$75:$U$105,$C88,E$61)</f>
        <v>582.10699999999997</v>
      </c>
      <c r="F28" s="47"/>
      <c r="G28" s="19" t="str" cm="1">
        <f t="array" ref="G28">HYPERLINK(TEXT("#"&amp;INDEX($D$125:$U$160,$C138,C$61),),INDEX($D$125:$U$160,$C138,C$61))</f>
        <v>A126251670V</v>
      </c>
      <c r="H28" s="19" t="str" cm="1">
        <f t="array" ref="H28">HYPERLINK(TEXT("#"&amp;INDEX($D$125:$U$160,$C138,D$61),),INDEX($D$125:$U$160,$C138,D$61))</f>
        <v>A126266358C</v>
      </c>
      <c r="I28" s="19" t="str" cm="1">
        <f t="array" ref="I28">HYPERLINK(TEXT("#"&amp;INDEX($D$125:$U$160,$C138,E$61),),INDEX($D$125:$U$160,$C138,E$61))</f>
        <v>A126259014T</v>
      </c>
    </row>
    <row r="29" spans="1:9">
      <c r="A29" s="54" t="s">
        <v>2915</v>
      </c>
      <c r="B29" s="55"/>
      <c r="C29" s="47"/>
      <c r="D29" s="47"/>
      <c r="E29" s="47"/>
      <c r="F29" s="47"/>
      <c r="G29" s="19"/>
      <c r="H29" s="19"/>
      <c r="I29" s="19"/>
    </row>
    <row r="30" spans="1:9">
      <c r="A30" s="46"/>
      <c r="B30" s="50" t="s">
        <v>2916</v>
      </c>
      <c r="C30" s="47" cm="1">
        <f t="array" ref="C30">INDEX($D$75:$U$105,$C90,C$61)</f>
        <v>1272.1110000000001</v>
      </c>
      <c r="D30" s="47" cm="1">
        <f t="array" ref="D30">INDEX($D$75:$U$105,$C90,D$61)</f>
        <v>634.97699999999998</v>
      </c>
      <c r="E30" s="47" cm="1">
        <f t="array" ref="E30">INDEX($D$75:$U$105,$C90,E$61)</f>
        <v>637.13400000000001</v>
      </c>
      <c r="F30" s="47"/>
      <c r="G30" s="19" t="str" cm="1">
        <f t="array" ref="G30">HYPERLINK(TEXT("#"&amp;INDEX($D$125:$U$160,$C140,C$61),),INDEX($D$125:$U$160,$C140,C$61))</f>
        <v>A126251730K</v>
      </c>
      <c r="H30" s="19" t="str" cm="1">
        <f t="array" ref="H30">HYPERLINK(TEXT("#"&amp;INDEX($D$125:$U$160,$C140,D$61),),INDEX($D$125:$U$160,$C140,D$61))</f>
        <v>A126266418V</v>
      </c>
      <c r="I30" s="19" t="str" cm="1">
        <f t="array" ref="I30">HYPERLINK(TEXT("#"&amp;INDEX($D$125:$U$160,$C140,E$61),),INDEX($D$125:$U$160,$C140,E$61))</f>
        <v>A126259074V</v>
      </c>
    </row>
    <row r="31" spans="1:9">
      <c r="A31" s="46"/>
      <c r="B31" s="50" t="s">
        <v>2917</v>
      </c>
      <c r="C31" s="47" cm="1">
        <f t="array" ref="C31">INDEX($D$75:$U$105,$C91,C$61)</f>
        <v>12091.31</v>
      </c>
      <c r="D31" s="47" cm="1">
        <f t="array" ref="D31">INDEX($D$75:$U$105,$C91,D$61)</f>
        <v>6327.8909999999996</v>
      </c>
      <c r="E31" s="47" cm="1">
        <f t="array" ref="E31">INDEX($D$75:$U$105,$C91,E$61)</f>
        <v>5763.4189999999999</v>
      </c>
      <c r="F31" s="47"/>
      <c r="G31" s="19" t="str" cm="1">
        <f t="array" ref="G31">HYPERLINK(TEXT("#"&amp;INDEX($D$125:$U$160,$C141,C$61),),INDEX($D$125:$U$160,$C141,C$61))</f>
        <v>A126251674C</v>
      </c>
      <c r="H31" s="19" t="str" cm="1">
        <f t="array" ref="H31">HYPERLINK(TEXT("#"&amp;INDEX($D$125:$U$160,$C141,D$61),),INDEX($D$125:$U$160,$C141,D$61))</f>
        <v>A126266362V</v>
      </c>
      <c r="I31" s="19" t="str" cm="1">
        <f t="array" ref="I31">HYPERLINK(TEXT("#"&amp;INDEX($D$125:$U$160,$C141,E$61),),INDEX($D$125:$U$160,$C141,E$61))</f>
        <v>A126259018A</v>
      </c>
    </row>
    <row r="32" spans="1:9">
      <c r="A32" s="54" t="s">
        <v>2918</v>
      </c>
      <c r="B32" s="56"/>
      <c r="C32" s="57" cm="1">
        <f t="array" ref="C32">INDEX($D$75:$U$105,$C92,C$61)</f>
        <v>13363.421</v>
      </c>
      <c r="D32" s="57" cm="1">
        <f t="array" ref="D32">INDEX($D$75:$U$105,$C92,D$61)</f>
        <v>6962.8680000000004</v>
      </c>
      <c r="E32" s="57" cm="1">
        <f t="array" ref="E32">INDEX($D$75:$U$105,$C92,E$61)</f>
        <v>6400.5529999999999</v>
      </c>
      <c r="F32" s="47"/>
      <c r="G32" s="19" t="str" cm="1">
        <f t="array" ref="G32">HYPERLINK(TEXT("#"&amp;INDEX($D$125:$U$160,$C142,C$61),),INDEX($D$125:$U$160,$C142,C$61))</f>
        <v>A126251734V</v>
      </c>
      <c r="H32" s="19" t="str" cm="1">
        <f t="array" ref="H32">HYPERLINK(TEXT("#"&amp;INDEX($D$125:$U$160,$C142,D$61),),INDEX($D$125:$U$160,$C142,D$61))</f>
        <v>A126266422K</v>
      </c>
      <c r="I32" s="19" t="str" cm="1">
        <f t="array" ref="I32">HYPERLINK(TEXT("#"&amp;INDEX($D$125:$U$160,$C142,E$61),),INDEX($D$125:$U$160,$C142,E$61))</f>
        <v>A126259078C</v>
      </c>
    </row>
    <row r="33" spans="1:9">
      <c r="A33" s="42" t="s">
        <v>2919</v>
      </c>
      <c r="B33" s="43"/>
      <c r="C33" s="43"/>
      <c r="D33" s="43"/>
      <c r="E33" s="43"/>
      <c r="F33" s="47"/>
      <c r="G33" s="43"/>
      <c r="H33" s="43"/>
      <c r="I33" s="43"/>
    </row>
    <row r="34" spans="1:9">
      <c r="A34" s="58" t="s">
        <v>2920</v>
      </c>
      <c r="B34" s="59"/>
      <c r="C34" s="57" cm="1">
        <f t="array" ref="C34">INDEX($D$75:$U$110,$C94,C$61)</f>
        <v>3475.6909999999998</v>
      </c>
      <c r="D34" s="57" cm="1">
        <f t="array" ref="D34">INDEX($D$75:$U$110,$C94,D$61)</f>
        <v>1654.172</v>
      </c>
      <c r="E34" s="57" cm="1">
        <f t="array" ref="E34">INDEX($D$75:$U$110,$C94,E$61)</f>
        <v>1821.519</v>
      </c>
      <c r="F34" s="47"/>
      <c r="G34" s="19" t="str" cm="1">
        <f t="array" ref="G34">HYPERLINK(TEXT("#"&amp;INDEX($D$125:$U$160,$C144,C$61),),INDEX($D$125:$U$160,$C144,C$61))</f>
        <v>A126251758L</v>
      </c>
      <c r="H34" s="19" t="str" cm="1">
        <f t="array" ref="H34">HYPERLINK(TEXT("#"&amp;INDEX($D$125:$U$160,$C144,D$61),),INDEX($D$125:$U$160,$C144,D$61))</f>
        <v>A126266446C</v>
      </c>
      <c r="I34" s="19" t="str" cm="1">
        <f t="array" ref="I34">HYPERLINK(TEXT("#"&amp;INDEX($D$125:$U$160,$C144,E$61),),INDEX($D$125:$U$160,$C144,E$61))</f>
        <v>A126259102T</v>
      </c>
    </row>
    <row r="35" spans="1:9">
      <c r="A35" s="60"/>
      <c r="B35" s="59" t="s">
        <v>2921</v>
      </c>
      <c r="C35" s="47" cm="1">
        <f t="array" ref="C35">INDEX($D$75:$U$110,$C95,C$61)</f>
        <v>2635.1149999999998</v>
      </c>
      <c r="D35" s="47" cm="1">
        <f t="array" ref="D35">INDEX($D$75:$U$110,$C95,D$61)</f>
        <v>1266.81</v>
      </c>
      <c r="E35" s="47" cm="1">
        <f t="array" ref="E35">INDEX($D$75:$U$110,$C95,E$61)</f>
        <v>1368.3040000000001</v>
      </c>
      <c r="F35" s="47"/>
      <c r="G35" s="19" t="str" cm="1">
        <f t="array" ref="G35">HYPERLINK(TEXT("#"&amp;INDEX($D$125:$U$160,$C145,C$61),),INDEX($D$125:$U$160,$C145,C$61))</f>
        <v>A126251762C</v>
      </c>
      <c r="H35" s="19" t="str" cm="1">
        <f t="array" ref="H35">HYPERLINK(TEXT("#"&amp;INDEX($D$125:$U$160,$C145,D$61),),INDEX($D$125:$U$160,$C145,D$61))</f>
        <v>A126266450V</v>
      </c>
      <c r="I35" s="19" t="str" cm="1">
        <f t="array" ref="I35">HYPERLINK(TEXT("#"&amp;INDEX($D$125:$U$160,$C145,E$61),),INDEX($D$125:$U$160,$C145,E$61))</f>
        <v>A126259106A</v>
      </c>
    </row>
    <row r="36" spans="1:9">
      <c r="A36" s="60"/>
      <c r="B36" s="61" t="s">
        <v>2922</v>
      </c>
      <c r="C36" s="47" cm="1">
        <f t="array" ref="C36">INDEX($D$75:$U$110,$C96,C$61)</f>
        <v>1797.8620000000001</v>
      </c>
      <c r="D36" s="47" cm="1">
        <f t="array" ref="D36">INDEX($D$75:$U$110,$C96,D$61)</f>
        <v>892.84799999999996</v>
      </c>
      <c r="E36" s="47" cm="1">
        <f t="array" ref="E36">INDEX($D$75:$U$110,$C96,E$61)</f>
        <v>905.01499999999999</v>
      </c>
      <c r="F36" s="47"/>
      <c r="G36" s="19" t="str" cm="1">
        <f t="array" ref="G36">HYPERLINK(TEXT("#"&amp;INDEX($D$125:$U$160,$C146,C$61),),INDEX($D$125:$U$160,$C146,C$61))</f>
        <v>A126251682C</v>
      </c>
      <c r="H36" s="19" t="str" cm="1">
        <f t="array" ref="H36">HYPERLINK(TEXT("#"&amp;INDEX($D$125:$U$160,$C146,D$61),),INDEX($D$125:$U$160,$C146,D$61))</f>
        <v>A126266370V</v>
      </c>
      <c r="I36" s="19" t="str" cm="1">
        <f t="array" ref="I36">HYPERLINK(TEXT("#"&amp;INDEX($D$125:$U$160,$C146,E$61),),INDEX($D$125:$U$160,$C146,E$61))</f>
        <v>A126259026A</v>
      </c>
    </row>
    <row r="37" spans="1:9">
      <c r="A37" s="60"/>
      <c r="B37" s="61" t="s">
        <v>2923</v>
      </c>
      <c r="C37" s="47" cm="1">
        <f t="array" ref="C37">INDEX($D$75:$U$110,$C97,C$61)</f>
        <v>837.25199999999995</v>
      </c>
      <c r="D37" s="47" cm="1">
        <f t="array" ref="D37">INDEX($D$75:$U$110,$C97,D$61)</f>
        <v>373.96300000000002</v>
      </c>
      <c r="E37" s="47" cm="1">
        <f t="array" ref="E37">INDEX($D$75:$U$110,$C97,E$61)</f>
        <v>463.28899999999999</v>
      </c>
      <c r="F37" s="47"/>
      <c r="G37" s="19" t="str" cm="1">
        <f t="array" ref="G37">HYPERLINK(TEXT("#"&amp;INDEX($D$125:$U$160,$C147,C$61),),INDEX($D$125:$U$160,$C147,C$61))</f>
        <v>A126251662V</v>
      </c>
      <c r="H37" s="19" t="str" cm="1">
        <f t="array" ref="H37">HYPERLINK(TEXT("#"&amp;INDEX($D$125:$U$160,$C147,D$61),),INDEX($D$125:$U$160,$C147,D$61))</f>
        <v>A126266350K</v>
      </c>
      <c r="I37" s="19" t="str" cm="1">
        <f t="array" ref="I37">HYPERLINK(TEXT("#"&amp;INDEX($D$125:$U$160,$C147,E$61),),INDEX($D$125:$U$160,$C147,E$61))</f>
        <v>A126259006T</v>
      </c>
    </row>
    <row r="38" spans="1:9">
      <c r="A38" s="60"/>
      <c r="B38" s="61" t="s">
        <v>2924</v>
      </c>
      <c r="C38" s="47" cm="1">
        <f t="array" ref="C38">INDEX($D$75:$U$110,$C98,C$61)</f>
        <v>254.9</v>
      </c>
      <c r="D38" s="47" cm="1">
        <f t="array" ref="D38">INDEX($D$75:$U$110,$C98,D$61)</f>
        <v>96.343000000000004</v>
      </c>
      <c r="E38" s="47" cm="1">
        <f t="array" ref="E38">INDEX($D$75:$U$110,$C98,E$61)</f>
        <v>158.55699999999999</v>
      </c>
      <c r="F38" s="47"/>
      <c r="G38" s="19" t="str" cm="1">
        <f t="array" ref="G38">HYPERLINK(TEXT("#"&amp;INDEX($D$125:$U$160,$C148,C$61),),INDEX($D$125:$U$160,$C148,C$61))</f>
        <v>A126251702A</v>
      </c>
      <c r="H38" s="19" t="str" cm="1">
        <f t="array" ref="H38">HYPERLINK(TEXT("#"&amp;INDEX($D$125:$U$160,$C148,D$61),),INDEX($D$125:$U$160,$C148,D$61))</f>
        <v>A126266390C</v>
      </c>
      <c r="I38" s="19" t="str" cm="1">
        <f t="array" ref="I38">HYPERLINK(TEXT("#"&amp;INDEX($D$125:$U$160,$C148,E$61),),INDEX($D$125:$U$160,$C148,E$61))</f>
        <v>A126259046K</v>
      </c>
    </row>
    <row r="39" spans="1:9">
      <c r="A39" s="60"/>
      <c r="B39" s="59" t="s">
        <v>2925</v>
      </c>
      <c r="C39" s="47" cm="1">
        <f t="array" ref="C39">INDEX($D$75:$U$110,$C99,C$61)</f>
        <v>211.60900000000001</v>
      </c>
      <c r="D39" s="47" cm="1">
        <f t="array" ref="D39">INDEX($D$75:$U$110,$C99,D$61)</f>
        <v>115.887</v>
      </c>
      <c r="E39" s="47" cm="1">
        <f t="array" ref="E39">INDEX($D$75:$U$110,$C99,E$61)</f>
        <v>95.721999999999994</v>
      </c>
      <c r="F39" s="47"/>
      <c r="G39" s="19" t="str" cm="1">
        <f t="array" ref="G39">HYPERLINK(TEXT("#"&amp;INDEX($D$125:$U$160,$C149,C$61),),INDEX($D$125:$U$160,$C149,C$61))</f>
        <v>A126251678L</v>
      </c>
      <c r="H39" s="19" t="str" cm="1">
        <f t="array" ref="H39">HYPERLINK(TEXT("#"&amp;INDEX($D$125:$U$160,$C149,D$61),),INDEX($D$125:$U$160,$C149,D$61))</f>
        <v>A126266366C</v>
      </c>
      <c r="I39" s="19" t="str" cm="1">
        <f t="array" ref="I39">HYPERLINK(TEXT("#"&amp;INDEX($D$125:$U$160,$C149,E$61),),INDEX($D$125:$U$160,$C149,E$61))</f>
        <v>A126259022T</v>
      </c>
    </row>
    <row r="40" spans="1:9">
      <c r="A40" s="60"/>
      <c r="B40" s="59" t="s">
        <v>2926</v>
      </c>
      <c r="C40" s="47" cm="1">
        <f t="array" ref="C40">INDEX($D$75:$U$110,$C100,C$61)</f>
        <v>628.96699999999998</v>
      </c>
      <c r="D40" s="47" cm="1">
        <f t="array" ref="D40">INDEX($D$75:$U$110,$C100,D$61)</f>
        <v>271.47500000000002</v>
      </c>
      <c r="E40" s="47" cm="1">
        <f t="array" ref="E40">INDEX($D$75:$U$110,$C100,E$61)</f>
        <v>357.49200000000002</v>
      </c>
      <c r="F40" s="47"/>
      <c r="G40" s="19" t="str" cm="1">
        <f t="array" ref="G40">HYPERLINK(TEXT("#"&amp;INDEX($D$125:$U$160,$C150,C$61),),INDEX($D$125:$U$160,$C150,C$61))</f>
        <v>A126251706K</v>
      </c>
      <c r="H40" s="19" t="str" cm="1">
        <f t="array" ref="H40">HYPERLINK(TEXT("#"&amp;INDEX($D$125:$U$160,$C150,D$61),),INDEX($D$125:$U$160,$C150,D$61))</f>
        <v>A126266394L</v>
      </c>
      <c r="I40" s="19" t="str" cm="1">
        <f t="array" ref="I40">HYPERLINK(TEXT("#"&amp;INDEX($D$125:$U$160,$C150,E$61),),INDEX($D$125:$U$160,$C150,E$61))</f>
        <v>A126259050A</v>
      </c>
    </row>
    <row r="41" spans="1:9">
      <c r="A41" s="62" t="s">
        <v>2927</v>
      </c>
      <c r="B41" s="46"/>
      <c r="C41" s="57" cm="1">
        <f t="array" ref="C41">INDEX($D$75:$U$110,$C101,C$61)</f>
        <v>1590.193</v>
      </c>
      <c r="D41" s="57" cm="1">
        <f t="array" ref="D41">INDEX($D$75:$U$110,$C101,D$61)</f>
        <v>736.01099999999997</v>
      </c>
      <c r="E41" s="57" cm="1">
        <f t="array" ref="E41">INDEX($D$75:$U$110,$C101,E$61)</f>
        <v>854.18299999999999</v>
      </c>
      <c r="F41" s="47"/>
      <c r="G41" s="19" t="str" cm="1">
        <f t="array" ref="G41">HYPERLINK(TEXT("#"&amp;INDEX($D$125:$U$160,$C151,C$61),),INDEX($D$125:$U$160,$C151,C$61))</f>
        <v>A126251686L</v>
      </c>
      <c r="H41" s="19" t="str" cm="1">
        <f t="array" ref="H41">HYPERLINK(TEXT("#"&amp;INDEX($D$125:$U$160,$C151,D$61),),INDEX($D$125:$U$160,$C151,D$61))</f>
        <v>A126266374C</v>
      </c>
      <c r="I41" s="19" t="str" cm="1">
        <f t="array" ref="I41">HYPERLINK(TEXT("#"&amp;INDEX($D$125:$U$160,$C151,E$61),),INDEX($D$125:$U$160,$C151,E$61))</f>
        <v>A126259030T</v>
      </c>
    </row>
    <row r="42" spans="1:9">
      <c r="A42" s="60"/>
      <c r="B42" s="59" t="s">
        <v>2928</v>
      </c>
      <c r="C42" s="47" cm="1">
        <f t="array" ref="C42">INDEX($D$75:$U$110,$C102,C$61)</f>
        <v>1054.364</v>
      </c>
      <c r="D42" s="47" cm="1">
        <f t="array" ref="D42">INDEX($D$75:$U$110,$C102,D$61)</f>
        <v>512.803</v>
      </c>
      <c r="E42" s="47" cm="1">
        <f t="array" ref="E42">INDEX($D$75:$U$110,$C102,E$61)</f>
        <v>541.56100000000004</v>
      </c>
      <c r="F42" s="47"/>
      <c r="G42" s="19" t="str" cm="1">
        <f t="array" ref="G42">HYPERLINK(TEXT("#"&amp;INDEX($D$125:$U$160,$C152,C$61),),INDEX($D$125:$U$160,$C152,C$61))</f>
        <v>A126251710A</v>
      </c>
      <c r="H42" s="19" t="str" cm="1">
        <f t="array" ref="H42">HYPERLINK(TEXT("#"&amp;INDEX($D$125:$U$160,$C152,D$61),),INDEX($D$125:$U$160,$C152,D$61))</f>
        <v>A126266398W</v>
      </c>
      <c r="I42" s="19" t="str" cm="1">
        <f t="array" ref="I42">HYPERLINK(TEXT("#"&amp;INDEX($D$125:$U$160,$C152,E$61),),INDEX($D$125:$U$160,$C152,E$61))</f>
        <v>A126259054K</v>
      </c>
    </row>
    <row r="43" spans="1:9">
      <c r="A43" s="60"/>
      <c r="B43" s="61" t="s">
        <v>2929</v>
      </c>
      <c r="C43" s="47" cm="1">
        <f t="array" ref="C43">INDEX($D$75:$U$110,$C103,C$61)</f>
        <v>83.388000000000005</v>
      </c>
      <c r="D43" s="47" cm="1">
        <f t="array" ref="D43">INDEX($D$75:$U$110,$C103,D$61)</f>
        <v>29.198</v>
      </c>
      <c r="E43" s="47" cm="1">
        <f t="array" ref="E43">INDEX($D$75:$U$110,$C103,E$61)</f>
        <v>54.19</v>
      </c>
      <c r="F43" s="47"/>
      <c r="G43" s="19" t="str" cm="1">
        <f t="array" ref="G43">HYPERLINK(TEXT("#"&amp;INDEX($D$125:$U$160,$C153,C$61),),INDEX($D$125:$U$160,$C153,C$61))</f>
        <v>A126251738C</v>
      </c>
      <c r="H43" s="19" t="str" cm="1">
        <f t="array" ref="H43">HYPERLINK(TEXT("#"&amp;INDEX($D$125:$U$160,$C153,D$61),),INDEX($D$125:$U$160,$C153,D$61))</f>
        <v>A126266426V</v>
      </c>
      <c r="I43" s="19" t="str" cm="1">
        <f t="array" ref="I43">HYPERLINK(TEXT("#"&amp;INDEX($D$125:$U$160,$C153,E$61),),INDEX($D$125:$U$160,$C153,E$61))</f>
        <v>A126259082V</v>
      </c>
    </row>
    <row r="44" spans="1:9">
      <c r="A44" s="60"/>
      <c r="B44" s="59" t="s">
        <v>2930</v>
      </c>
      <c r="C44" s="47" cm="1">
        <f t="array" ref="C44">INDEX($D$75:$U$110,$C104,C$61)</f>
        <v>535.82899999999995</v>
      </c>
      <c r="D44" s="47" cm="1">
        <f t="array" ref="D44">INDEX($D$75:$U$110,$C104,D$61)</f>
        <v>223.20699999999999</v>
      </c>
      <c r="E44" s="47" cm="1">
        <f t="array" ref="E44">INDEX($D$75:$U$110,$C104,E$61)</f>
        <v>312.62099999999998</v>
      </c>
      <c r="F44" s="47"/>
      <c r="G44" s="19" t="str" cm="1">
        <f t="array" ref="G44">HYPERLINK(TEXT("#"&amp;INDEX($D$125:$U$160,$C154,C$61),),INDEX($D$125:$U$160,$C154,C$61))</f>
        <v>A126251714K</v>
      </c>
      <c r="H44" s="19" t="str" cm="1">
        <f t="array" ref="H44">HYPERLINK(TEXT("#"&amp;INDEX($D$125:$U$160,$C154,D$61),),INDEX($D$125:$U$160,$C154,D$61))</f>
        <v>A126266402A</v>
      </c>
      <c r="I44" s="19" t="str" cm="1">
        <f t="array" ref="I44">HYPERLINK(TEXT("#"&amp;INDEX($D$125:$U$160,$C154,E$61),),INDEX($D$125:$U$160,$C154,E$61))</f>
        <v>A126259058V</v>
      </c>
    </row>
    <row r="45" spans="1:9">
      <c r="A45" s="62" t="s">
        <v>2931</v>
      </c>
      <c r="B45" s="46"/>
      <c r="C45" s="57" cm="1">
        <f t="array" ref="C45">INDEX($D$75:$U$110,$C105,C$61)</f>
        <v>522.49400000000003</v>
      </c>
      <c r="D45" s="57" cm="1">
        <f t="array" ref="D45">INDEX($D$75:$U$110,$C105,D$61)</f>
        <v>286.32900000000001</v>
      </c>
      <c r="E45" s="57" cm="1">
        <f t="array" ref="E45">INDEX($D$75:$U$110,$C105,E$61)</f>
        <v>236.16499999999999</v>
      </c>
      <c r="F45" s="47"/>
      <c r="G45" s="19" t="str" cm="1">
        <f t="array" ref="G45">HYPERLINK(TEXT("#"&amp;INDEX($D$125:$U$160,$C155,C$61),),INDEX($D$125:$U$160,$C155,C$61))</f>
        <v>A126251690C</v>
      </c>
      <c r="H45" s="19" t="str" cm="1">
        <f t="array" ref="H45">HYPERLINK(TEXT("#"&amp;INDEX($D$125:$U$160,$C155,D$61),),INDEX($D$125:$U$160,$C155,D$61))</f>
        <v>A126266378L</v>
      </c>
      <c r="I45" s="19" t="str" cm="1">
        <f t="array" ref="I45">HYPERLINK(TEXT("#"&amp;INDEX($D$125:$U$160,$C155,E$61),),INDEX($D$125:$U$160,$C155,E$61))</f>
        <v>A126259034A</v>
      </c>
    </row>
    <row r="46" spans="1:9">
      <c r="A46" s="60"/>
      <c r="B46" s="59" t="s">
        <v>2932</v>
      </c>
      <c r="C46" s="47" cm="1">
        <f t="array" ref="C46">INDEX($D$75:$U$110,$C106,C$61)</f>
        <v>199.023</v>
      </c>
      <c r="D46" s="47" cm="1">
        <f t="array" ref="D46">INDEX($D$75:$U$110,$C106,D$61)</f>
        <v>107.881</v>
      </c>
      <c r="E46" s="47" cm="1">
        <f t="array" ref="E46">INDEX($D$75:$U$110,$C106,E$61)</f>
        <v>91.141999999999996</v>
      </c>
      <c r="F46" s="47"/>
      <c r="G46" s="19" t="str" cm="1">
        <f t="array" ref="G46">HYPERLINK(TEXT("#"&amp;INDEX($D$125:$U$160,$C156,C$61),),INDEX($D$125:$U$160,$C156,C$61))</f>
        <v>A126251766L</v>
      </c>
      <c r="H46" s="19" t="str" cm="1">
        <f t="array" ref="H46">HYPERLINK(TEXT("#"&amp;INDEX($D$125:$U$160,$C156,D$61),),INDEX($D$125:$U$160,$C156,D$61))</f>
        <v>A126266454C</v>
      </c>
      <c r="I46" s="19" t="str" cm="1">
        <f t="array" ref="I46">HYPERLINK(TEXT("#"&amp;INDEX($D$125:$U$160,$C156,E$61),),INDEX($D$125:$U$160,$C156,E$61))</f>
        <v>A126259110T</v>
      </c>
    </row>
    <row r="47" spans="1:9">
      <c r="A47" s="60"/>
      <c r="B47" s="59" t="s">
        <v>2933</v>
      </c>
      <c r="C47" s="47" cm="1">
        <f t="array" ref="C47">INDEX($D$75:$U$110,$C107,C$61)</f>
        <v>217.74600000000001</v>
      </c>
      <c r="D47" s="47" cm="1">
        <f t="array" ref="D47">INDEX($D$75:$U$110,$C107,D$61)</f>
        <v>122.17400000000001</v>
      </c>
      <c r="E47" s="47" cm="1">
        <f t="array" ref="E47">INDEX($D$75:$U$110,$C107,E$61)</f>
        <v>95.572000000000003</v>
      </c>
      <c r="F47" s="47"/>
      <c r="G47" s="19" t="str" cm="1">
        <f t="array" ref="G47">HYPERLINK(TEXT("#"&amp;INDEX($D$125:$U$160,$C157,C$61),),INDEX($D$125:$U$160,$C157,C$61))</f>
        <v>A126251742V</v>
      </c>
      <c r="H47" s="19" t="str" cm="1">
        <f t="array" ref="H47">HYPERLINK(TEXT("#"&amp;INDEX($D$125:$U$160,$C157,D$61),),INDEX($D$125:$U$160,$C157,D$61))</f>
        <v>A126266430K</v>
      </c>
      <c r="I47" s="19" t="str" cm="1">
        <f t="array" ref="I47">HYPERLINK(TEXT("#"&amp;INDEX($D$125:$U$160,$C157,E$61),),INDEX($D$125:$U$160,$C157,E$61))</f>
        <v>A126259086C</v>
      </c>
    </row>
    <row r="48" spans="1:9">
      <c r="A48" s="60"/>
      <c r="B48" s="61" t="s">
        <v>2934</v>
      </c>
      <c r="C48" s="47" cm="1">
        <f t="array" ref="C48">INDEX($D$75:$U$110,$C108,C$61)</f>
        <v>31.919</v>
      </c>
      <c r="D48" s="47" cm="1">
        <f t="array" ref="D48">INDEX($D$75:$U$110,$C108,D$61)</f>
        <v>17.946000000000002</v>
      </c>
      <c r="E48" s="47" cm="1">
        <f t="array" ref="E48">INDEX($D$75:$U$110,$C108,E$61)</f>
        <v>13.973000000000001</v>
      </c>
      <c r="F48" s="47"/>
      <c r="G48" s="19" t="str" cm="1">
        <f t="array" ref="G48">HYPERLINK(TEXT("#"&amp;INDEX($D$125:$U$160,$C158,C$61),),INDEX($D$125:$U$160,$C158,C$61))</f>
        <v>A126251746C</v>
      </c>
      <c r="H48" s="19" t="str" cm="1">
        <f t="array" ref="H48">HYPERLINK(TEXT("#"&amp;INDEX($D$125:$U$160,$C158,D$61),),INDEX($D$125:$U$160,$C158,D$61))</f>
        <v>A126266434V</v>
      </c>
      <c r="I48" s="19" t="str" cm="1">
        <f t="array" ref="I48">HYPERLINK(TEXT("#"&amp;INDEX($D$125:$U$160,$C158,E$61),),INDEX($D$125:$U$160,$C158,E$61))</f>
        <v>A126259090V</v>
      </c>
    </row>
    <row r="49" spans="1:21">
      <c r="A49" s="60"/>
      <c r="B49" s="59" t="s">
        <v>2935</v>
      </c>
      <c r="C49" s="47" cm="1">
        <f t="array" ref="C49">INDEX($D$75:$U$110,$C109,C$61)</f>
        <v>304.74700000000001</v>
      </c>
      <c r="D49" s="47" cm="1">
        <f t="array" ref="D49">INDEX($D$75:$U$110,$C109,D$61)</f>
        <v>164.155</v>
      </c>
      <c r="E49" s="47" cm="1">
        <f t="array" ref="E49">INDEX($D$75:$U$110,$C109,E$61)</f>
        <v>140.59299999999999</v>
      </c>
      <c r="F49" s="47"/>
      <c r="G49" s="19" t="str" cm="1">
        <f t="array" ref="G49">HYPERLINK(TEXT("#"&amp;INDEX($D$125:$U$160,$C159,C$61),),INDEX($D$125:$U$160,$C159,C$61))</f>
        <v>A126251790L</v>
      </c>
      <c r="H49" s="19" t="str" cm="1">
        <f t="array" ref="H49">HYPERLINK(TEXT("#"&amp;INDEX($D$125:$U$160,$C159,D$61),),INDEX($D$125:$U$160,$C159,D$61))</f>
        <v>A126266478W</v>
      </c>
      <c r="I49" s="19" t="str" cm="1">
        <f t="array" ref="I49">HYPERLINK(TEXT("#"&amp;INDEX($D$125:$U$160,$C159,E$61),),INDEX($D$125:$U$160,$C159,E$61))</f>
        <v>A126259134K</v>
      </c>
    </row>
    <row r="50" spans="1:21">
      <c r="A50" s="58" t="s">
        <v>2918</v>
      </c>
      <c r="B50" s="63"/>
      <c r="C50" s="57" cm="1">
        <f t="array" ref="C50">INDEX($D$75:$U$110,$C110,C$61)</f>
        <v>20715.911</v>
      </c>
      <c r="D50" s="57" cm="1">
        <f t="array" ref="D50">INDEX($D$75:$U$110,$C110,D$61)</f>
        <v>10169.334999999999</v>
      </c>
      <c r="E50" s="57" cm="1">
        <f t="array" ref="E50">INDEX($D$75:$U$110,$C110,E$61)</f>
        <v>10546.575999999999</v>
      </c>
      <c r="F50" s="47"/>
      <c r="G50" s="19" t="str" cm="1">
        <f t="array" ref="G50">HYPERLINK(TEXT("#"&amp;INDEX($D$125:$U$160,$C160,C$61),),INDEX($D$125:$U$160,$C160,C$61))</f>
        <v>A126251666C</v>
      </c>
      <c r="H50" s="19" t="str" cm="1">
        <f t="array" ref="H50">HYPERLINK(TEXT("#"&amp;INDEX($D$125:$U$160,$C160,D$61),),INDEX($D$125:$U$160,$C160,D$61))</f>
        <v>A126266354V</v>
      </c>
      <c r="I50" s="19" t="str" cm="1">
        <f t="array" ref="I50">HYPERLINK(TEXT("#"&amp;INDEX($D$125:$U$160,$C160,E$61),),INDEX($D$125:$U$160,$C160,E$61))</f>
        <v>A126259010J</v>
      </c>
    </row>
    <row r="51" spans="1:21">
      <c r="A51" s="64"/>
      <c r="B51" s="48"/>
      <c r="C51" s="47"/>
      <c r="D51" s="47"/>
      <c r="E51" s="47"/>
      <c r="F51" s="47"/>
      <c r="G51" s="19"/>
      <c r="H51" s="19"/>
      <c r="I51" s="19"/>
    </row>
    <row r="52" spans="1:21">
      <c r="A52" s="64"/>
      <c r="B52" s="49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  <row r="53" spans="1:21">
      <c r="A53" s="65" t="str">
        <f ca="1">Contents!B27</f>
        <v>© Commonwealth of Australia 2022</v>
      </c>
      <c r="B53" s="66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</row>
    <row r="54" spans="1:21" hidden="1">
      <c r="A54" s="67"/>
      <c r="B54" s="68" t="s">
        <v>2893</v>
      </c>
      <c r="C54" s="69">
        <v>1</v>
      </c>
      <c r="D54" s="70"/>
      <c r="E54" s="70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</row>
    <row r="55" spans="1:21" hidden="1">
      <c r="A55" s="67"/>
      <c r="B55" s="68" t="s">
        <v>2936</v>
      </c>
      <c r="C55" s="69">
        <v>4</v>
      </c>
      <c r="D55" s="70"/>
      <c r="E55" s="70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</row>
    <row r="56" spans="1:21" hidden="1">
      <c r="A56" s="67"/>
      <c r="B56" s="68" t="s">
        <v>2937</v>
      </c>
      <c r="C56" s="69">
        <v>7</v>
      </c>
      <c r="D56" s="70"/>
      <c r="E56" s="70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</row>
    <row r="57" spans="1:21" hidden="1">
      <c r="A57" s="67"/>
      <c r="B57" s="68" t="s">
        <v>2938</v>
      </c>
      <c r="C57" s="69">
        <v>10</v>
      </c>
      <c r="D57" s="70"/>
      <c r="E57" s="70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</row>
    <row r="58" spans="1:21" hidden="1">
      <c r="A58" s="67"/>
      <c r="B58" s="68" t="s">
        <v>2939</v>
      </c>
      <c r="C58" s="69">
        <v>13</v>
      </c>
      <c r="D58" s="70"/>
      <c r="E58" s="70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</row>
    <row r="59" spans="1:21" hidden="1">
      <c r="A59" s="67"/>
      <c r="B59" s="68" t="s">
        <v>2940</v>
      </c>
      <c r="C59" s="69">
        <v>16</v>
      </c>
      <c r="D59" s="70"/>
      <c r="E59" s="70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</row>
    <row r="60" spans="1:21" hidden="1">
      <c r="A60" s="67"/>
      <c r="B60" s="71"/>
      <c r="C60" s="70"/>
      <c r="D60" s="70"/>
      <c r="E60" s="70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1:21" hidden="1">
      <c r="A61" s="67"/>
      <c r="B61" s="72"/>
      <c r="C61" s="69">
        <f>VLOOKUP(C10,B54:C59,2,FALSE)</f>
        <v>1</v>
      </c>
      <c r="D61" s="69">
        <f>C61+1</f>
        <v>2</v>
      </c>
      <c r="E61" s="69">
        <f>D61+1</f>
        <v>3</v>
      </c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</row>
    <row r="62" spans="1:21" hidden="1">
      <c r="A62" s="67"/>
      <c r="B62" s="66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1" hidden="1">
      <c r="A63" s="67"/>
      <c r="B63" s="66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1" hidden="1">
      <c r="A64" s="67"/>
      <c r="B64" s="66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</row>
    <row r="65" spans="1:22" hidden="1">
      <c r="A65" s="67"/>
      <c r="B65" s="66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</row>
    <row r="66" spans="1:22" hidden="1">
      <c r="A66" s="67"/>
      <c r="B66" s="66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</row>
    <row r="67" spans="1:22" hidden="1">
      <c r="A67" s="67"/>
      <c r="B67" s="66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</row>
    <row r="68" spans="1:22" hidden="1">
      <c r="A68" s="67"/>
      <c r="B68" s="66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</row>
    <row r="69" spans="1:22" hidden="1">
      <c r="A69" s="67"/>
      <c r="B69" s="66"/>
      <c r="C69" s="66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</row>
    <row r="70" spans="1:22" hidden="1">
      <c r="A70" s="67"/>
      <c r="B70" s="66"/>
      <c r="C70" s="66"/>
      <c r="D70" s="69">
        <v>1</v>
      </c>
      <c r="E70" s="69">
        <v>2</v>
      </c>
      <c r="F70" s="69">
        <v>3</v>
      </c>
      <c r="G70" s="69">
        <v>4</v>
      </c>
      <c r="H70" s="69">
        <v>5</v>
      </c>
      <c r="I70" s="69">
        <v>6</v>
      </c>
      <c r="J70" s="69">
        <v>7</v>
      </c>
      <c r="K70" s="69">
        <v>8</v>
      </c>
      <c r="L70" s="69">
        <v>9</v>
      </c>
      <c r="M70" s="69">
        <v>10</v>
      </c>
      <c r="N70" s="69">
        <v>11</v>
      </c>
      <c r="O70" s="69">
        <v>12</v>
      </c>
      <c r="P70" s="69">
        <v>13</v>
      </c>
      <c r="Q70" s="69">
        <v>14</v>
      </c>
      <c r="R70" s="69">
        <v>15</v>
      </c>
      <c r="S70" s="69">
        <v>16</v>
      </c>
      <c r="T70" s="69">
        <v>17</v>
      </c>
      <c r="U70" s="69">
        <v>18</v>
      </c>
    </row>
    <row r="71" spans="1:22" ht="15" hidden="1" customHeight="1">
      <c r="A71" s="37"/>
      <c r="B71" s="37"/>
      <c r="C71" s="37"/>
      <c r="D71" s="82" t="s">
        <v>2893</v>
      </c>
      <c r="E71" s="82"/>
      <c r="F71" s="82"/>
      <c r="G71" s="82" t="s">
        <v>2936</v>
      </c>
      <c r="H71" s="82"/>
      <c r="I71" s="82"/>
      <c r="J71" s="82" t="s">
        <v>2937</v>
      </c>
      <c r="K71" s="82"/>
      <c r="L71" s="82"/>
      <c r="M71" s="82" t="s">
        <v>2938</v>
      </c>
      <c r="N71" s="82"/>
      <c r="O71" s="82"/>
      <c r="P71" s="82" t="s">
        <v>2939</v>
      </c>
      <c r="Q71" s="82"/>
      <c r="R71" s="82"/>
      <c r="S71" s="82" t="s">
        <v>2940</v>
      </c>
      <c r="T71" s="82"/>
      <c r="U71" s="82"/>
    </row>
    <row r="72" spans="1:22" hidden="1">
      <c r="A72" s="37"/>
      <c r="B72" s="37"/>
      <c r="C72" s="37"/>
      <c r="D72" s="38" t="s">
        <v>2895</v>
      </c>
      <c r="E72" s="38" t="s">
        <v>2896</v>
      </c>
      <c r="F72" s="38" t="s">
        <v>2897</v>
      </c>
      <c r="G72" s="38" t="s">
        <v>2895</v>
      </c>
      <c r="H72" s="38" t="s">
        <v>2896</v>
      </c>
      <c r="I72" s="38" t="s">
        <v>2897</v>
      </c>
      <c r="J72" s="38" t="s">
        <v>2895</v>
      </c>
      <c r="K72" s="38" t="s">
        <v>2896</v>
      </c>
      <c r="L72" s="38" t="s">
        <v>2897</v>
      </c>
      <c r="M72" s="38" t="s">
        <v>2895</v>
      </c>
      <c r="N72" s="38" t="s">
        <v>2896</v>
      </c>
      <c r="O72" s="38" t="s">
        <v>2897</v>
      </c>
      <c r="P72" s="38" t="s">
        <v>2895</v>
      </c>
      <c r="Q72" s="38" t="s">
        <v>2896</v>
      </c>
      <c r="R72" s="38" t="s">
        <v>2897</v>
      </c>
      <c r="S72" s="38" t="s">
        <v>2895</v>
      </c>
      <c r="T72" s="38" t="s">
        <v>2896</v>
      </c>
      <c r="U72" s="38" t="s">
        <v>2897</v>
      </c>
    </row>
    <row r="73" spans="1:22" hidden="1">
      <c r="A73" s="37"/>
      <c r="B73" s="37"/>
      <c r="C73" s="37"/>
      <c r="D73" s="41" t="s">
        <v>2898</v>
      </c>
      <c r="E73" s="41" t="s">
        <v>2898</v>
      </c>
      <c r="F73" s="41" t="s">
        <v>2898</v>
      </c>
      <c r="G73" s="41" t="s">
        <v>2898</v>
      </c>
      <c r="H73" s="41" t="s">
        <v>2898</v>
      </c>
      <c r="I73" s="41" t="s">
        <v>2898</v>
      </c>
      <c r="J73" s="41" t="s">
        <v>2898</v>
      </c>
      <c r="K73" s="41" t="s">
        <v>2898</v>
      </c>
      <c r="L73" s="41" t="s">
        <v>2898</v>
      </c>
      <c r="M73" s="41" t="s">
        <v>2898</v>
      </c>
      <c r="N73" s="41" t="s">
        <v>2898</v>
      </c>
      <c r="O73" s="41" t="s">
        <v>2898</v>
      </c>
      <c r="P73" s="41" t="s">
        <v>2898</v>
      </c>
      <c r="Q73" s="41" t="s">
        <v>2898</v>
      </c>
      <c r="R73" s="41" t="s">
        <v>2898</v>
      </c>
      <c r="S73" s="41" t="s">
        <v>2898</v>
      </c>
      <c r="T73" s="41" t="s">
        <v>2898</v>
      </c>
      <c r="U73" s="41" t="s">
        <v>2898</v>
      </c>
    </row>
    <row r="74" spans="1:22" hidden="1">
      <c r="A74" s="45" t="s">
        <v>2900</v>
      </c>
      <c r="B74" s="46"/>
      <c r="C74" s="46"/>
      <c r="D74" s="41"/>
      <c r="E74" s="41"/>
      <c r="F74" s="41"/>
      <c r="G74" s="44"/>
      <c r="H74" s="73"/>
      <c r="I74" s="73"/>
    </row>
    <row r="75" spans="1:22" hidden="1">
      <c r="A75" s="46"/>
      <c r="B75" s="48" t="s">
        <v>2901</v>
      </c>
      <c r="C75" s="69">
        <v>1</v>
      </c>
      <c r="D75" s="47">
        <f>A126251770C_Latest</f>
        <v>2830.6390000000001</v>
      </c>
      <c r="E75" s="47">
        <f>A126266458L_Latest</f>
        <v>1385.211</v>
      </c>
      <c r="F75" s="47">
        <f>A126259114A_Latest</f>
        <v>1445.4280000000001</v>
      </c>
      <c r="G75" s="47">
        <f>A126255442R_Latest</f>
        <v>2801.643</v>
      </c>
      <c r="H75" s="47">
        <f>A126270130K_Latest</f>
        <v>1370.9559999999999</v>
      </c>
      <c r="I75" s="47">
        <f>A126262786A_Latest</f>
        <v>1430.6869999999999</v>
      </c>
      <c r="J75" s="47">
        <f>A126252994J_Latest</f>
        <v>873.30399999999997</v>
      </c>
      <c r="K75" s="47">
        <f>A126267682X_Latest</f>
        <v>421.166</v>
      </c>
      <c r="L75" s="47">
        <f>A126260338K_Latest</f>
        <v>452.13799999999998</v>
      </c>
      <c r="M75" s="47">
        <f>A126256666V_Latest</f>
        <v>1354.59</v>
      </c>
      <c r="N75" s="47">
        <f>A126271354R_Latest</f>
        <v>675.10799999999995</v>
      </c>
      <c r="O75" s="47">
        <f>A126264010C_Latest</f>
        <v>679.48199999999997</v>
      </c>
      <c r="P75" s="47">
        <f>A126257890F_Latest</f>
        <v>573.74900000000002</v>
      </c>
      <c r="Q75" s="47">
        <f>A126272578V_Latest</f>
        <v>274.68200000000002</v>
      </c>
      <c r="R75" s="47">
        <f>A126265234J_Latest</f>
        <v>299.06700000000001</v>
      </c>
      <c r="S75" s="47">
        <f>A126254218C_Latest</f>
        <v>28.995999999999999</v>
      </c>
      <c r="T75" s="47">
        <f>A126268906T_Latest</f>
        <v>14.255000000000001</v>
      </c>
      <c r="U75" s="47">
        <f>A126261562W_Latest</f>
        <v>14.741</v>
      </c>
      <c r="V75" s="47"/>
    </row>
    <row r="76" spans="1:22" hidden="1">
      <c r="A76" s="46"/>
      <c r="B76" s="49" t="s">
        <v>2902</v>
      </c>
      <c r="C76" s="69">
        <v>2</v>
      </c>
      <c r="D76" s="47">
        <f>A126251718V_Latest</f>
        <v>740.34</v>
      </c>
      <c r="E76" s="47">
        <f>A126266406K_Latest</f>
        <v>378.97</v>
      </c>
      <c r="F76" s="47">
        <f>A126259062K_Latest</f>
        <v>361.36900000000003</v>
      </c>
      <c r="G76" s="47">
        <f>A126255390X_Latest</f>
        <v>731.07500000000005</v>
      </c>
      <c r="H76" s="47">
        <f>A126270078L_Latest</f>
        <v>375.42099999999999</v>
      </c>
      <c r="I76" s="47">
        <f>A126262734X_Latest</f>
        <v>355.654</v>
      </c>
      <c r="J76" s="47">
        <f>A126252942F_Latest</f>
        <v>255.83</v>
      </c>
      <c r="K76" s="47">
        <f>A126267630W_Latest</f>
        <v>133.958</v>
      </c>
      <c r="L76" s="47">
        <f>A126260286V_Latest</f>
        <v>121.872</v>
      </c>
      <c r="M76" s="47">
        <f>A126256614T_Latest</f>
        <v>336.07600000000002</v>
      </c>
      <c r="N76" s="47">
        <f>A126271302L_Latest</f>
        <v>170.06800000000001</v>
      </c>
      <c r="O76" s="47">
        <f>A126263958C_Latest</f>
        <v>166.00800000000001</v>
      </c>
      <c r="P76" s="47">
        <f>A126257838W_Latest</f>
        <v>139.16900000000001</v>
      </c>
      <c r="Q76" s="47">
        <f>A126272526T_Latest</f>
        <v>71.394999999999996</v>
      </c>
      <c r="R76" s="47">
        <f>A126265182T_Latest</f>
        <v>67.774000000000001</v>
      </c>
      <c r="S76" s="47">
        <f>A126254166L_Latest</f>
        <v>9.2650000000000006</v>
      </c>
      <c r="T76" s="47">
        <f>A126268854A_Latest</f>
        <v>3.5489999999999999</v>
      </c>
      <c r="U76" s="47">
        <f>A126261510V_Latest</f>
        <v>5.7149999999999999</v>
      </c>
      <c r="V76" s="68"/>
    </row>
    <row r="77" spans="1:22" hidden="1">
      <c r="A77" s="46"/>
      <c r="B77" s="49" t="s">
        <v>2903</v>
      </c>
      <c r="C77" s="69">
        <v>3</v>
      </c>
      <c r="D77" s="47">
        <f>A126251774L_Latest</f>
        <v>802.56200000000001</v>
      </c>
      <c r="E77" s="47">
        <f>A126266462C_Latest</f>
        <v>383.36799999999999</v>
      </c>
      <c r="F77" s="47">
        <f>A126259118K_Latest</f>
        <v>419.19400000000002</v>
      </c>
      <c r="G77" s="47">
        <f>A126255446X_Latest</f>
        <v>797.13400000000001</v>
      </c>
      <c r="H77" s="47">
        <f>A126270134V_Latest</f>
        <v>379.089</v>
      </c>
      <c r="I77" s="47">
        <f>A126262790T_Latest</f>
        <v>418.04500000000002</v>
      </c>
      <c r="J77" s="47">
        <f>A126252998T_Latest</f>
        <v>263.45299999999997</v>
      </c>
      <c r="K77" s="47">
        <f>A126267686J_Latest</f>
        <v>127.265</v>
      </c>
      <c r="L77" s="47">
        <f>A126260342A_Latest</f>
        <v>136.18799999999999</v>
      </c>
      <c r="M77" s="47">
        <f>A126256670K_Latest</f>
        <v>368.096</v>
      </c>
      <c r="N77" s="47">
        <f>A126271358X_Latest</f>
        <v>170.98599999999999</v>
      </c>
      <c r="O77" s="47">
        <f>A126264014L_Latest</f>
        <v>197.11099999999999</v>
      </c>
      <c r="P77" s="47">
        <f>A126257894R_Latest</f>
        <v>165.58500000000001</v>
      </c>
      <c r="Q77" s="47">
        <f>A126272582K_Latest</f>
        <v>80.837999999999994</v>
      </c>
      <c r="R77" s="47">
        <f>A126265238T_Latest</f>
        <v>84.747</v>
      </c>
      <c r="S77" s="47">
        <f>A126254222V_Latest</f>
        <v>5.4279999999999999</v>
      </c>
      <c r="T77" s="47">
        <f>A126268910J_Latest</f>
        <v>4.2789999999999999</v>
      </c>
      <c r="U77" s="47">
        <f>A126261566F_Latest</f>
        <v>1.1479999999999999</v>
      </c>
      <c r="V77" s="68"/>
    </row>
    <row r="78" spans="1:22" hidden="1">
      <c r="A78" s="46"/>
      <c r="B78" s="49" t="s">
        <v>2904</v>
      </c>
      <c r="C78" s="69">
        <v>4</v>
      </c>
      <c r="D78" s="47">
        <f>A126251778W_Latest</f>
        <v>1287.7370000000001</v>
      </c>
      <c r="E78" s="47">
        <f>A126266466L_Latest</f>
        <v>622.87300000000005</v>
      </c>
      <c r="F78" s="47">
        <f>A126259122A_Latest</f>
        <v>664.86500000000001</v>
      </c>
      <c r="G78" s="47">
        <f>A126255450R_Latest</f>
        <v>1273.434</v>
      </c>
      <c r="H78" s="47">
        <f>A126270138C_Latest</f>
        <v>616.44600000000003</v>
      </c>
      <c r="I78" s="47">
        <f>A126262794A_Latest</f>
        <v>656.98800000000006</v>
      </c>
      <c r="J78" s="47">
        <f>A126253002X_Latest</f>
        <v>354.02</v>
      </c>
      <c r="K78" s="47">
        <f>A126267690X_Latest</f>
        <v>159.94300000000001</v>
      </c>
      <c r="L78" s="47">
        <f>A126260346K_Latest</f>
        <v>194.078</v>
      </c>
      <c r="M78" s="47">
        <f>A126256674V_Latest</f>
        <v>650.41800000000001</v>
      </c>
      <c r="N78" s="47">
        <f>A126271362R_Latest</f>
        <v>334.05399999999997</v>
      </c>
      <c r="O78" s="47">
        <f>A126264018W_Latest</f>
        <v>316.36399999999998</v>
      </c>
      <c r="P78" s="47">
        <f>A126257898X_Latest</f>
        <v>268.99599999999998</v>
      </c>
      <c r="Q78" s="47">
        <f>A126272586V_Latest</f>
        <v>122.45</v>
      </c>
      <c r="R78" s="47">
        <f>A126265242J_Latest</f>
        <v>146.54599999999999</v>
      </c>
      <c r="S78" s="47">
        <f>A126254226C_Latest</f>
        <v>14.304</v>
      </c>
      <c r="T78" s="47">
        <f>A126268914T_Latest</f>
        <v>6.4269999999999996</v>
      </c>
      <c r="U78" s="47">
        <f>A126261570W_Latest</f>
        <v>7.8769999999999998</v>
      </c>
      <c r="V78" s="68"/>
    </row>
    <row r="79" spans="1:22" hidden="1">
      <c r="A79" s="46"/>
      <c r="B79" s="50" t="s">
        <v>2905</v>
      </c>
      <c r="C79" s="69">
        <v>5</v>
      </c>
      <c r="D79" s="47">
        <f>A126251722K_Latest</f>
        <v>10532.781999999999</v>
      </c>
      <c r="E79" s="47">
        <f>A126266410A_Latest</f>
        <v>5577.6570000000002</v>
      </c>
      <c r="F79" s="47">
        <f>A126259066V_Latest</f>
        <v>4955.125</v>
      </c>
      <c r="G79" s="47">
        <f>A126255394J_Latest</f>
        <v>9918.9290000000001</v>
      </c>
      <c r="H79" s="47">
        <f>A126270082C_Latest</f>
        <v>5205.49</v>
      </c>
      <c r="I79" s="47">
        <f>A126262738J_Latest</f>
        <v>4713.4380000000001</v>
      </c>
      <c r="J79" s="47">
        <f>A126252946R_Latest</f>
        <v>1084.759</v>
      </c>
      <c r="K79" s="47">
        <f>A126267634F_Latest</f>
        <v>557.09699999999998</v>
      </c>
      <c r="L79" s="47">
        <f>A126260290K_Latest</f>
        <v>527.66099999999994</v>
      </c>
      <c r="M79" s="47">
        <f>A126256618A_Latest</f>
        <v>4684.6120000000001</v>
      </c>
      <c r="N79" s="47">
        <f>A126271306W_Latest</f>
        <v>2477.337</v>
      </c>
      <c r="O79" s="47">
        <f>A126263962V_Latest</f>
        <v>2207.2750000000001</v>
      </c>
      <c r="P79" s="47">
        <f>A126257842L_Latest</f>
        <v>4149.558</v>
      </c>
      <c r="Q79" s="47">
        <f>A126272530J_Latest</f>
        <v>2171.056</v>
      </c>
      <c r="R79" s="47">
        <f>A126265186A_Latest</f>
        <v>1978.502</v>
      </c>
      <c r="S79" s="47">
        <f>A126254170C_Latest</f>
        <v>613.85400000000004</v>
      </c>
      <c r="T79" s="47">
        <f>A126268858K_Latest</f>
        <v>372.16699999999997</v>
      </c>
      <c r="U79" s="47">
        <f>A126261514C_Latest</f>
        <v>241.68700000000001</v>
      </c>
      <c r="V79" s="68"/>
    </row>
    <row r="80" spans="1:22" hidden="1">
      <c r="A80" s="46"/>
      <c r="B80" s="51" t="s">
        <v>2906</v>
      </c>
      <c r="C80" s="69">
        <v>6</v>
      </c>
      <c r="D80" s="47">
        <f>A126251726V_Latest</f>
        <v>4545.4660000000003</v>
      </c>
      <c r="E80" s="47">
        <f>A126266414K_Latest</f>
        <v>2318.8870000000002</v>
      </c>
      <c r="F80" s="47">
        <f>A126259070K_Latest</f>
        <v>2226.578</v>
      </c>
      <c r="G80" s="47">
        <f>A126255398T_Latest</f>
        <v>4458.9530000000004</v>
      </c>
      <c r="H80" s="47">
        <f>A126270086L_Latest</f>
        <v>2263.652</v>
      </c>
      <c r="I80" s="47">
        <f>A126262742X_Latest</f>
        <v>2195.3009999999999</v>
      </c>
      <c r="J80" s="47">
        <f>A126252950F_Latest</f>
        <v>969.02599999999995</v>
      </c>
      <c r="K80" s="47">
        <f>A126267638R_Latest</f>
        <v>496.48599999999999</v>
      </c>
      <c r="L80" s="47">
        <f>A126260294V_Latest</f>
        <v>472.54</v>
      </c>
      <c r="M80" s="47">
        <f>A126256622T_Latest</f>
        <v>2370.453</v>
      </c>
      <c r="N80" s="47">
        <f>A126271310L_Latest</f>
        <v>1208.1379999999999</v>
      </c>
      <c r="O80" s="47">
        <f>A126263966C_Latest</f>
        <v>1162.3150000000001</v>
      </c>
      <c r="P80" s="47">
        <f>A126257846W_Latest</f>
        <v>1119.4739999999999</v>
      </c>
      <c r="Q80" s="47">
        <f>A126272534T_Latest</f>
        <v>559.02700000000004</v>
      </c>
      <c r="R80" s="47">
        <f>A126265190T_Latest</f>
        <v>560.447</v>
      </c>
      <c r="S80" s="47">
        <f>A126254174L_Latest</f>
        <v>86.513000000000005</v>
      </c>
      <c r="T80" s="47">
        <f>A126268862A_Latest</f>
        <v>55.235999999999997</v>
      </c>
      <c r="U80" s="47">
        <f>A126261518L_Latest</f>
        <v>31.277000000000001</v>
      </c>
      <c r="V80" s="68"/>
    </row>
    <row r="81" spans="1:22" hidden="1">
      <c r="A81" s="46"/>
      <c r="B81" s="52" t="s">
        <v>2907</v>
      </c>
      <c r="C81" s="69">
        <v>7</v>
      </c>
      <c r="D81" s="47">
        <f>A126251750V_Latest</f>
        <v>1291.578</v>
      </c>
      <c r="E81" s="47">
        <f>A126266438C_Latest</f>
        <v>649.56299999999999</v>
      </c>
      <c r="F81" s="47">
        <f>A126259094C_Latest</f>
        <v>642.01499999999999</v>
      </c>
      <c r="G81" s="47">
        <f>A126255422F_Latest</f>
        <v>1274.973</v>
      </c>
      <c r="H81" s="47">
        <f>A126270110A_Latest</f>
        <v>637.43799999999999</v>
      </c>
      <c r="I81" s="47">
        <f>A126262766T_Latest</f>
        <v>637.53499999999997</v>
      </c>
      <c r="J81" s="47">
        <f>A126252974X_Latest</f>
        <v>369.94900000000001</v>
      </c>
      <c r="K81" s="47">
        <f>A126267662R_Latest</f>
        <v>183.357</v>
      </c>
      <c r="L81" s="47">
        <f>A126260318A_Latest</f>
        <v>186.59299999999999</v>
      </c>
      <c r="M81" s="47">
        <f>A126256646K_Latest</f>
        <v>640.40499999999997</v>
      </c>
      <c r="N81" s="47">
        <f>A126271334F_Latest</f>
        <v>317.63200000000001</v>
      </c>
      <c r="O81" s="47">
        <f>A126263990C_Latest</f>
        <v>322.77300000000002</v>
      </c>
      <c r="P81" s="47">
        <f>A126257870W_Latest</f>
        <v>264.61799999999999</v>
      </c>
      <c r="Q81" s="47">
        <f>A126272558K_Latest</f>
        <v>136.44900000000001</v>
      </c>
      <c r="R81" s="47">
        <f>A126265214X_Latest</f>
        <v>128.16900000000001</v>
      </c>
      <c r="S81" s="47">
        <f>A126254198F_Latest</f>
        <v>16.605</v>
      </c>
      <c r="T81" s="47">
        <f>A126268886V_Latest</f>
        <v>12.125999999999999</v>
      </c>
      <c r="U81" s="47">
        <f>A126261542L_Latest</f>
        <v>4.4800000000000004</v>
      </c>
      <c r="V81" s="68"/>
    </row>
    <row r="82" spans="1:22" hidden="1">
      <c r="A82" s="46"/>
      <c r="B82" s="53" t="s">
        <v>2908</v>
      </c>
      <c r="C82" s="69">
        <v>8</v>
      </c>
      <c r="D82" s="47">
        <f>A126251694L_Latest</f>
        <v>1300.6179999999999</v>
      </c>
      <c r="E82" s="47">
        <f>A126266382C_Latest</f>
        <v>675.37400000000002</v>
      </c>
      <c r="F82" s="47">
        <f>A126259038K_Latest</f>
        <v>625.24300000000005</v>
      </c>
      <c r="G82" s="47">
        <f>A126255366X_Latest</f>
        <v>1276.855</v>
      </c>
      <c r="H82" s="47">
        <f>A126270054V_Latest</f>
        <v>661.17600000000004</v>
      </c>
      <c r="I82" s="47">
        <f>A126262710F_Latest</f>
        <v>615.67999999999995</v>
      </c>
      <c r="J82" s="47">
        <f>A126252918F_Latest</f>
        <v>292.93299999999999</v>
      </c>
      <c r="K82" s="47">
        <f>A126267606W_Latest</f>
        <v>147.251</v>
      </c>
      <c r="L82" s="47">
        <f>A126260262A_Latest</f>
        <v>145.68199999999999</v>
      </c>
      <c r="M82" s="47">
        <f>A126256590K_Latest</f>
        <v>666.26700000000005</v>
      </c>
      <c r="N82" s="47">
        <f>A126271278X_Latest</f>
        <v>355.15699999999998</v>
      </c>
      <c r="O82" s="47">
        <f>A126263934K_Latest</f>
        <v>311.11</v>
      </c>
      <c r="P82" s="47">
        <f>A126257814C_Latest</f>
        <v>317.65499999999997</v>
      </c>
      <c r="Q82" s="47">
        <f>A126272502X_Latest</f>
        <v>158.768</v>
      </c>
      <c r="R82" s="47">
        <f>A126265158T_Latest</f>
        <v>158.887</v>
      </c>
      <c r="S82" s="47">
        <f>A126254142V_Latest</f>
        <v>23.762</v>
      </c>
      <c r="T82" s="47">
        <f>A126268830J_Latest</f>
        <v>14.198</v>
      </c>
      <c r="U82" s="47">
        <f>A126261486F_Latest</f>
        <v>9.5640000000000001</v>
      </c>
      <c r="V82" s="68"/>
    </row>
    <row r="83" spans="1:22" hidden="1">
      <c r="A83" s="46"/>
      <c r="B83" s="52" t="s">
        <v>2909</v>
      </c>
      <c r="C83" s="69">
        <v>9</v>
      </c>
      <c r="D83" s="47">
        <f>A126251782L_Latest</f>
        <v>1953.27</v>
      </c>
      <c r="E83" s="47">
        <f>A126266470C_Latest</f>
        <v>993.95</v>
      </c>
      <c r="F83" s="47">
        <f>A126259126K_Latest</f>
        <v>959.32</v>
      </c>
      <c r="G83" s="47">
        <f>A126255454X_Latest</f>
        <v>1907.125</v>
      </c>
      <c r="H83" s="47">
        <f>A126270142V_Latest</f>
        <v>965.03800000000001</v>
      </c>
      <c r="I83" s="47">
        <f>A126262798K_Latest</f>
        <v>942.08699999999999</v>
      </c>
      <c r="J83" s="47">
        <f>A126253006J_Latest</f>
        <v>306.14299999999997</v>
      </c>
      <c r="K83" s="47">
        <f>A126267694J_Latest</f>
        <v>165.87799999999999</v>
      </c>
      <c r="L83" s="47">
        <f>A126260350A_Latest</f>
        <v>140.26499999999999</v>
      </c>
      <c r="M83" s="47">
        <f>A126256678C_Latest</f>
        <v>1063.7809999999999</v>
      </c>
      <c r="N83" s="47">
        <f>A126271366X_Latest</f>
        <v>535.34900000000005</v>
      </c>
      <c r="O83" s="47">
        <f>A126264022L_Latest</f>
        <v>528.43200000000002</v>
      </c>
      <c r="P83" s="47">
        <f>A126257902C_Latest</f>
        <v>537.20100000000002</v>
      </c>
      <c r="Q83" s="47">
        <f>A126272590K_Latest</f>
        <v>263.81099999999998</v>
      </c>
      <c r="R83" s="47">
        <f>A126265246T_Latest</f>
        <v>273.39</v>
      </c>
      <c r="S83" s="47">
        <f>A126254230V_Latest</f>
        <v>46.145000000000003</v>
      </c>
      <c r="T83" s="47">
        <f>A126268918A_Latest</f>
        <v>28.911999999999999</v>
      </c>
      <c r="U83" s="47">
        <f>A126261574F_Latest</f>
        <v>17.233000000000001</v>
      </c>
      <c r="V83" s="68"/>
    </row>
    <row r="84" spans="1:22" hidden="1">
      <c r="A84" s="46"/>
      <c r="B84" s="51" t="s">
        <v>2910</v>
      </c>
      <c r="C84" s="69">
        <v>10</v>
      </c>
      <c r="D84" s="47">
        <f>A126251754C_Latest</f>
        <v>5987.317</v>
      </c>
      <c r="E84" s="47">
        <f>A126266442V_Latest</f>
        <v>3258.77</v>
      </c>
      <c r="F84" s="47">
        <f>A126259098L_Latest</f>
        <v>2728.547</v>
      </c>
      <c r="G84" s="47">
        <f>A126255426R_Latest</f>
        <v>5459.9759999999997</v>
      </c>
      <c r="H84" s="47">
        <f>A126270114K_Latest</f>
        <v>2941.8389999999999</v>
      </c>
      <c r="I84" s="47">
        <f>A126262770J_Latest</f>
        <v>2518.1370000000002</v>
      </c>
      <c r="J84" s="47">
        <f>A126252978J_Latest</f>
        <v>115.733</v>
      </c>
      <c r="K84" s="47">
        <f>A126267666X_Latest</f>
        <v>60.610999999999997</v>
      </c>
      <c r="L84" s="47">
        <f>A126260322T_Latest</f>
        <v>55.121000000000002</v>
      </c>
      <c r="M84" s="47">
        <f>A126256650A_Latest</f>
        <v>2314.1590000000001</v>
      </c>
      <c r="N84" s="47">
        <f>A126271338R_Latest</f>
        <v>1269.1990000000001</v>
      </c>
      <c r="O84" s="47">
        <f>A126263994L_Latest</f>
        <v>1044.96</v>
      </c>
      <c r="P84" s="47">
        <f>A126257874F_Latest</f>
        <v>3030.0839999999998</v>
      </c>
      <c r="Q84" s="47">
        <f>A126272562A_Latest</f>
        <v>1612.029</v>
      </c>
      <c r="R84" s="47">
        <f>A126265218J_Latest</f>
        <v>1418.0550000000001</v>
      </c>
      <c r="S84" s="47">
        <f>A126254202K_Latest</f>
        <v>527.34100000000001</v>
      </c>
      <c r="T84" s="47">
        <f>A126268890K_Latest</f>
        <v>316.93099999999998</v>
      </c>
      <c r="U84" s="47">
        <f>A126261546W_Latest</f>
        <v>210.41</v>
      </c>
      <c r="V84" s="68"/>
    </row>
    <row r="85" spans="1:22" hidden="1">
      <c r="A85" s="46"/>
      <c r="B85" s="52" t="s">
        <v>2911</v>
      </c>
      <c r="C85" s="69">
        <v>11</v>
      </c>
      <c r="D85" s="47">
        <f>A126251786W_Latest</f>
        <v>2386.6329999999998</v>
      </c>
      <c r="E85" s="47">
        <f>A126266474L_Latest</f>
        <v>1271.107</v>
      </c>
      <c r="F85" s="47">
        <f>A126259130A_Latest</f>
        <v>1115.5260000000001</v>
      </c>
      <c r="G85" s="47">
        <f>A126255458J_Latest</f>
        <v>2300.0479999999998</v>
      </c>
      <c r="H85" s="47">
        <f>A126270146C_Latest</f>
        <v>1220.07</v>
      </c>
      <c r="I85" s="47">
        <f>A126262802R_Latest</f>
        <v>1079.9780000000001</v>
      </c>
      <c r="J85" s="47">
        <f>A126253010X_Latest</f>
        <v>112.82899999999999</v>
      </c>
      <c r="K85" s="47">
        <f>A126267698T_Latest</f>
        <v>58.838000000000001</v>
      </c>
      <c r="L85" s="47">
        <f>A126260354K_Latest</f>
        <v>53.991</v>
      </c>
      <c r="M85" s="47">
        <f>A126256682V_Latest</f>
        <v>1311.1279999999999</v>
      </c>
      <c r="N85" s="47">
        <f>A126271370R_Latest</f>
        <v>726.49699999999996</v>
      </c>
      <c r="O85" s="47">
        <f>A126264026W_Latest</f>
        <v>584.63099999999997</v>
      </c>
      <c r="P85" s="47">
        <f>A126257906L_Latest</f>
        <v>876.09100000000001</v>
      </c>
      <c r="Q85" s="47">
        <f>A126272594V_Latest</f>
        <v>434.73500000000001</v>
      </c>
      <c r="R85" s="47">
        <f>A126265250J_Latest</f>
        <v>441.35599999999999</v>
      </c>
      <c r="S85" s="47">
        <f>A126254234C_Latest</f>
        <v>86.584999999999994</v>
      </c>
      <c r="T85" s="47">
        <f>A126268922T_Latest</f>
        <v>51.036999999999999</v>
      </c>
      <c r="U85" s="47">
        <f>A126261578R_Latest</f>
        <v>35.548000000000002</v>
      </c>
      <c r="V85" s="68"/>
    </row>
    <row r="86" spans="1:22" hidden="1">
      <c r="A86" s="46"/>
      <c r="B86" s="52" t="s">
        <v>2912</v>
      </c>
      <c r="C86" s="69">
        <v>12</v>
      </c>
      <c r="D86" s="47">
        <f>A126251698W_Latest</f>
        <v>3600.6840000000002</v>
      </c>
      <c r="E86" s="47">
        <f>A126266386L_Latest</f>
        <v>1987.663</v>
      </c>
      <c r="F86" s="47">
        <f>A126259042A_Latest</f>
        <v>1613.021</v>
      </c>
      <c r="G86" s="47">
        <f>A126255370R_Latest</f>
        <v>3159.9270000000001</v>
      </c>
      <c r="H86" s="47">
        <f>A126270058C_Latest</f>
        <v>1721.769</v>
      </c>
      <c r="I86" s="47">
        <f>A126262714R_Latest</f>
        <v>1438.1579999999999</v>
      </c>
      <c r="J86" s="47">
        <f>A126252922W_Latest</f>
        <v>2.903</v>
      </c>
      <c r="K86" s="47">
        <f>A126267610L_Latest</f>
        <v>1.7729999999999999</v>
      </c>
      <c r="L86" s="47">
        <f>A126260266K_Latest</f>
        <v>1.1299999999999999</v>
      </c>
      <c r="M86" s="47">
        <f>A126256594V_Latest</f>
        <v>1003.0309999999999</v>
      </c>
      <c r="N86" s="47">
        <f>A126271282R_Latest</f>
        <v>542.702</v>
      </c>
      <c r="O86" s="47">
        <f>A126263938V_Latest</f>
        <v>460.32900000000001</v>
      </c>
      <c r="P86" s="47">
        <f>A126257818L_Latest</f>
        <v>2153.9929999999999</v>
      </c>
      <c r="Q86" s="47">
        <f>A126272506J_Latest</f>
        <v>1177.2940000000001</v>
      </c>
      <c r="R86" s="47">
        <f>A126265162J_Latest</f>
        <v>976.69899999999996</v>
      </c>
      <c r="S86" s="47">
        <f>A126254146C_Latest</f>
        <v>440.75700000000001</v>
      </c>
      <c r="T86" s="47">
        <f>A126268834T_Latest</f>
        <v>265.89400000000001</v>
      </c>
      <c r="U86" s="47">
        <f>A126261490W_Latest</f>
        <v>174.863</v>
      </c>
      <c r="V86" s="68"/>
    </row>
    <row r="87" spans="1:22" hidden="1">
      <c r="A87" s="46"/>
      <c r="B87" s="53" t="s">
        <v>2913</v>
      </c>
      <c r="C87" s="69">
        <v>13</v>
      </c>
      <c r="D87" s="47">
        <f>A126251658C_Latest</f>
        <v>2184.4580000000001</v>
      </c>
      <c r="E87" s="47">
        <f>A126266346V_Latest</f>
        <v>1153.5440000000001</v>
      </c>
      <c r="F87" s="47">
        <f>A126259002J_Latest</f>
        <v>1030.914</v>
      </c>
      <c r="G87" s="47">
        <f>A126255330W_Latest</f>
        <v>2051.2260000000001</v>
      </c>
      <c r="H87" s="47">
        <f>A126270018K_Latest</f>
        <v>1081.019</v>
      </c>
      <c r="I87" s="47">
        <f>A126262674J_Latest</f>
        <v>970.20799999999997</v>
      </c>
      <c r="J87" s="47">
        <f>A126252882R_Latest</f>
        <v>2.903</v>
      </c>
      <c r="K87" s="47">
        <f>A126267570F_Latest</f>
        <v>1.7729999999999999</v>
      </c>
      <c r="L87" s="47">
        <f>A126260226T_Latest</f>
        <v>1.1299999999999999</v>
      </c>
      <c r="M87" s="47">
        <f>A126256554A_Latest</f>
        <v>887.51700000000005</v>
      </c>
      <c r="N87" s="47">
        <f>A126271242W_Latest</f>
        <v>481.589</v>
      </c>
      <c r="O87" s="47">
        <f>A126263898L_Latest</f>
        <v>405.92899999999997</v>
      </c>
      <c r="P87" s="47">
        <f>A126257778F_Latest</f>
        <v>1160.806</v>
      </c>
      <c r="Q87" s="47">
        <f>A126272466A_Latest</f>
        <v>597.65700000000004</v>
      </c>
      <c r="R87" s="47">
        <f>A126265122R_Latest</f>
        <v>563.149</v>
      </c>
      <c r="S87" s="47">
        <f>A126254106K_Latest</f>
        <v>133.23099999999999</v>
      </c>
      <c r="T87" s="47">
        <f>A126268794K_Latest</f>
        <v>72.525000000000006</v>
      </c>
      <c r="U87" s="47">
        <f>A126261450C_Latest</f>
        <v>60.706000000000003</v>
      </c>
      <c r="V87" s="68"/>
    </row>
    <row r="88" spans="1:22" hidden="1">
      <c r="A88" s="46"/>
      <c r="B88" s="52" t="s">
        <v>2914</v>
      </c>
      <c r="C88" s="69">
        <v>14</v>
      </c>
      <c r="D88" s="47">
        <f>A126251670V_Latest</f>
        <v>1416.2260000000001</v>
      </c>
      <c r="E88" s="47">
        <f>A126266358C_Latest</f>
        <v>834.11900000000003</v>
      </c>
      <c r="F88" s="47">
        <f>A126259014T_Latest</f>
        <v>582.10699999999997</v>
      </c>
      <c r="G88" s="47">
        <f>A126255342F_Latest</f>
        <v>1108.701</v>
      </c>
      <c r="H88" s="47">
        <f>A126270030A_Latest</f>
        <v>640.75</v>
      </c>
      <c r="I88" s="47">
        <f>A126262686T_Latest</f>
        <v>467.95100000000002</v>
      </c>
      <c r="J88" s="47">
        <f>A126252894X_Latest</f>
        <v>0</v>
      </c>
      <c r="K88" s="47">
        <f>A126267582R_Latest</f>
        <v>0</v>
      </c>
      <c r="L88" s="47">
        <f>A126260238A_Latest</f>
        <v>0</v>
      </c>
      <c r="M88" s="47">
        <f>A126256566K_Latest</f>
        <v>115.514</v>
      </c>
      <c r="N88" s="47">
        <f>A126271254F_Latest</f>
        <v>61.113</v>
      </c>
      <c r="O88" s="47">
        <f>A126263910T_Latest</f>
        <v>54.401000000000003</v>
      </c>
      <c r="P88" s="47">
        <f>A126257790W_Latest</f>
        <v>993.18700000000001</v>
      </c>
      <c r="Q88" s="47">
        <f>A126272478K_Latest</f>
        <v>579.63699999999994</v>
      </c>
      <c r="R88" s="47">
        <f>A126265134X_Latest</f>
        <v>413.55</v>
      </c>
      <c r="S88" s="47">
        <f>A126254118V_Latest</f>
        <v>307.52499999999998</v>
      </c>
      <c r="T88" s="47">
        <f>A126268806J_Latest</f>
        <v>193.369</v>
      </c>
      <c r="U88" s="47">
        <f>A126261462L_Latest</f>
        <v>114.15600000000001</v>
      </c>
      <c r="V88" s="68"/>
    </row>
    <row r="89" spans="1:22" hidden="1">
      <c r="A89" s="54" t="s">
        <v>2915</v>
      </c>
      <c r="B89" s="55"/>
      <c r="C89" s="69">
        <v>15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68"/>
    </row>
    <row r="90" spans="1:22" hidden="1">
      <c r="A90" s="46"/>
      <c r="B90" s="50" t="s">
        <v>2916</v>
      </c>
      <c r="C90" s="69">
        <v>16</v>
      </c>
      <c r="D90" s="47">
        <f>A126251730K_Latest</f>
        <v>1272.1110000000001</v>
      </c>
      <c r="E90" s="47">
        <f>A126266418V_Latest</f>
        <v>634.97699999999998</v>
      </c>
      <c r="F90" s="47">
        <f>A126259074V_Latest</f>
        <v>637.13400000000001</v>
      </c>
      <c r="G90" s="47">
        <f>A126255402W_Latest</f>
        <v>1262.4349999999999</v>
      </c>
      <c r="H90" s="47">
        <f>A126270090C_Latest</f>
        <v>631.88499999999999</v>
      </c>
      <c r="I90" s="47">
        <f>A126262746J_Latest</f>
        <v>630.54999999999995</v>
      </c>
      <c r="J90" s="47">
        <f>A126252954R_Latest</f>
        <v>312.637</v>
      </c>
      <c r="K90" s="47">
        <f>A126267642F_Latest</f>
        <v>141.02000000000001</v>
      </c>
      <c r="L90" s="47">
        <f>A126260298C_Latest</f>
        <v>171.61699999999999</v>
      </c>
      <c r="M90" s="47">
        <f>A126256626A_Latest</f>
        <v>662.73199999999997</v>
      </c>
      <c r="N90" s="47">
        <f>A126271314W_Latest</f>
        <v>346.15699999999998</v>
      </c>
      <c r="O90" s="47">
        <f>A126263970V_Latest</f>
        <v>316.57499999999999</v>
      </c>
      <c r="P90" s="47">
        <f>A126257850L_Latest</f>
        <v>287.06599999999997</v>
      </c>
      <c r="Q90" s="47">
        <f>A126272538A_Latest</f>
        <v>144.708</v>
      </c>
      <c r="R90" s="47">
        <f>A126265194A_Latest</f>
        <v>142.358</v>
      </c>
      <c r="S90" s="47">
        <f>A126254178W_Latest</f>
        <v>9.6760000000000002</v>
      </c>
      <c r="T90" s="47">
        <f>A126268866K_Latest</f>
        <v>3.0920000000000001</v>
      </c>
      <c r="U90" s="47">
        <f>A126261522C_Latest</f>
        <v>6.5839999999999996</v>
      </c>
      <c r="V90" s="68"/>
    </row>
    <row r="91" spans="1:22" hidden="1">
      <c r="A91" s="46"/>
      <c r="B91" s="50" t="s">
        <v>2917</v>
      </c>
      <c r="C91" s="69">
        <v>17</v>
      </c>
      <c r="D91" s="47">
        <f>A126251674C_Latest</f>
        <v>12091.31</v>
      </c>
      <c r="E91" s="47">
        <f>A126266362V_Latest</f>
        <v>6327.8909999999996</v>
      </c>
      <c r="F91" s="47">
        <f>A126259018A_Latest</f>
        <v>5763.4189999999999</v>
      </c>
      <c r="G91" s="47">
        <f>A126255346R_Latest</f>
        <v>11458.136</v>
      </c>
      <c r="H91" s="47">
        <f>A126270034K_Latest</f>
        <v>5944.5609999999997</v>
      </c>
      <c r="I91" s="47">
        <f>A126262690J_Latest</f>
        <v>5513.5749999999998</v>
      </c>
      <c r="J91" s="47">
        <f>A126252898J_Latest</f>
        <v>1645.425</v>
      </c>
      <c r="K91" s="47">
        <f>A126267586X_Latest</f>
        <v>837.24300000000005</v>
      </c>
      <c r="L91" s="47">
        <f>A126260242T_Latest</f>
        <v>808.18200000000002</v>
      </c>
      <c r="M91" s="47">
        <f>A126256570A_Latest</f>
        <v>5376.47</v>
      </c>
      <c r="N91" s="47">
        <f>A126271258R_Latest</f>
        <v>2806.288</v>
      </c>
      <c r="O91" s="47">
        <f>A126263914A_Latest</f>
        <v>2570.1819999999998</v>
      </c>
      <c r="P91" s="47">
        <f>A126257794F_Latest</f>
        <v>4436.241</v>
      </c>
      <c r="Q91" s="47">
        <f>A126272482A_Latest</f>
        <v>2301.0300000000002</v>
      </c>
      <c r="R91" s="47">
        <f>A126265138J_Latest</f>
        <v>2135.2109999999998</v>
      </c>
      <c r="S91" s="47">
        <f>A126254122K_Latest</f>
        <v>633.17399999999998</v>
      </c>
      <c r="T91" s="47">
        <f>A126268810X_Latest</f>
        <v>383.33</v>
      </c>
      <c r="U91" s="47">
        <f>A126261466W_Latest</f>
        <v>249.84399999999999</v>
      </c>
      <c r="V91" s="68"/>
    </row>
    <row r="92" spans="1:22" hidden="1">
      <c r="A92" s="54" t="s">
        <v>2918</v>
      </c>
      <c r="B92" s="56"/>
      <c r="C92" s="69">
        <v>18</v>
      </c>
      <c r="D92" s="47">
        <f>A126251734V_Latest</f>
        <v>13363.421</v>
      </c>
      <c r="E92" s="47">
        <f>A126266422K_Latest</f>
        <v>6962.8680000000004</v>
      </c>
      <c r="F92" s="47">
        <f>A126259078C_Latest</f>
        <v>6400.5529999999999</v>
      </c>
      <c r="G92" s="47">
        <f>A126255406F_Latest</f>
        <v>12720.571</v>
      </c>
      <c r="H92" s="47">
        <f>A126270094L_Latest</f>
        <v>6576.4459999999999</v>
      </c>
      <c r="I92" s="47">
        <f>A126262750X_Latest</f>
        <v>6144.125</v>
      </c>
      <c r="J92" s="47">
        <f>A126252958X_Latest</f>
        <v>1958.0619999999999</v>
      </c>
      <c r="K92" s="47">
        <f>A126267646R_Latest</f>
        <v>978.26300000000003</v>
      </c>
      <c r="L92" s="47">
        <f>A126260302J_Latest</f>
        <v>979.79899999999998</v>
      </c>
      <c r="M92" s="47">
        <f>A126256630T_Latest</f>
        <v>6039.2020000000002</v>
      </c>
      <c r="N92" s="47">
        <f>A126271318F_Latest</f>
        <v>3152.4450000000002</v>
      </c>
      <c r="O92" s="47">
        <f>A126263974C_Latest</f>
        <v>2886.7570000000001</v>
      </c>
      <c r="P92" s="47">
        <f>A126257854W_Latest</f>
        <v>4723.3069999999998</v>
      </c>
      <c r="Q92" s="47">
        <f>A126272542T_Latest</f>
        <v>2445.7379999999998</v>
      </c>
      <c r="R92" s="47">
        <f>A126265198K_Latest</f>
        <v>2277.569</v>
      </c>
      <c r="S92" s="47">
        <f>A126254182L_Latest</f>
        <v>642.85</v>
      </c>
      <c r="T92" s="47">
        <f>A126268870A_Latest</f>
        <v>386.42200000000003</v>
      </c>
      <c r="U92" s="47">
        <f>A126261526L_Latest</f>
        <v>256.428</v>
      </c>
      <c r="V92" s="68"/>
    </row>
    <row r="93" spans="1:22" hidden="1">
      <c r="A93" s="74" t="s">
        <v>2919</v>
      </c>
      <c r="B93" s="75"/>
      <c r="C93" s="69">
        <v>19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68"/>
    </row>
    <row r="94" spans="1:22" hidden="1">
      <c r="A94" s="58" t="s">
        <v>2920</v>
      </c>
      <c r="B94" s="59"/>
      <c r="C94" s="69">
        <v>20</v>
      </c>
      <c r="D94" s="47">
        <f>A126251758L_Latest</f>
        <v>3475.6909999999998</v>
      </c>
      <c r="E94" s="47">
        <f>A126266446C_Latest</f>
        <v>1654.172</v>
      </c>
      <c r="F94" s="47">
        <f>A126259102T_Latest</f>
        <v>1821.519</v>
      </c>
      <c r="G94" s="47">
        <f>A126255430F_Latest</f>
        <v>3303.152</v>
      </c>
      <c r="H94" s="47">
        <f>A126270118V_Latest</f>
        <v>1559.6410000000001</v>
      </c>
      <c r="I94" s="47">
        <f>A126262774T_Latest</f>
        <v>1743.5119999999999</v>
      </c>
      <c r="J94" s="47">
        <f>A126252982X_Latest</f>
        <v>764.851</v>
      </c>
      <c r="K94" s="47">
        <f>A126267670R_Latest</f>
        <v>358.00700000000001</v>
      </c>
      <c r="L94" s="47">
        <f>A126260326A_Latest</f>
        <v>406.84399999999999</v>
      </c>
      <c r="M94" s="47">
        <f>A126256654K_Latest</f>
        <v>1555.7550000000001</v>
      </c>
      <c r="N94" s="47">
        <f>A126271342F_Latest</f>
        <v>748.20600000000002</v>
      </c>
      <c r="O94" s="47">
        <f>A126263998W_Latest</f>
        <v>807.54899999999998</v>
      </c>
      <c r="P94" s="47">
        <f>A126257878R_Latest</f>
        <v>982.54600000000005</v>
      </c>
      <c r="Q94" s="47">
        <f>A126272566K_Latest</f>
        <v>453.428</v>
      </c>
      <c r="R94" s="47">
        <f>A126265222X_Latest</f>
        <v>529.11800000000005</v>
      </c>
      <c r="S94" s="47">
        <f>A126254206V_Latest</f>
        <v>172.53899999999999</v>
      </c>
      <c r="T94" s="47">
        <f>A126268894V_Latest</f>
        <v>94.531999999999996</v>
      </c>
      <c r="U94" s="47">
        <f>A126261550L_Latest</f>
        <v>78.007000000000005</v>
      </c>
      <c r="V94" s="68"/>
    </row>
    <row r="95" spans="1:22" hidden="1">
      <c r="A95" s="60"/>
      <c r="B95" s="59" t="s">
        <v>2921</v>
      </c>
      <c r="C95" s="69">
        <v>21</v>
      </c>
      <c r="D95" s="47">
        <f>A126251762C_Latest</f>
        <v>2635.1149999999998</v>
      </c>
      <c r="E95" s="47">
        <f>A126266450V_Latest</f>
        <v>1266.81</v>
      </c>
      <c r="F95" s="47">
        <f>A126259106A_Latest</f>
        <v>1368.3040000000001</v>
      </c>
      <c r="G95" s="47">
        <f>A126255434R_Latest</f>
        <v>2574.1550000000002</v>
      </c>
      <c r="H95" s="47">
        <f>A126270122K_Latest</f>
        <v>1228.8589999999999</v>
      </c>
      <c r="I95" s="47">
        <f>A126262778A_Latest</f>
        <v>1345.297</v>
      </c>
      <c r="J95" s="47">
        <f>A126252986J_Latest</f>
        <v>553.04899999999998</v>
      </c>
      <c r="K95" s="47">
        <f>A126267674X_Latest</f>
        <v>240.18</v>
      </c>
      <c r="L95" s="47">
        <f>A126260330T_Latest</f>
        <v>312.86900000000003</v>
      </c>
      <c r="M95" s="47">
        <f>A126256658V_Latest</f>
        <v>1256.902</v>
      </c>
      <c r="N95" s="47">
        <f>A126271346R_Latest</f>
        <v>632.88400000000001</v>
      </c>
      <c r="O95" s="47">
        <f>A126264002C_Latest</f>
        <v>624.01800000000003</v>
      </c>
      <c r="P95" s="47">
        <f>A126257882F_Latest</f>
        <v>764.20399999999995</v>
      </c>
      <c r="Q95" s="47">
        <f>A126272570A_Latest</f>
        <v>355.79500000000002</v>
      </c>
      <c r="R95" s="47">
        <f>A126265226J_Latest</f>
        <v>408.40899999999999</v>
      </c>
      <c r="S95" s="47">
        <f>A126254210K_Latest</f>
        <v>60.96</v>
      </c>
      <c r="T95" s="47">
        <f>A126268898C_Latest</f>
        <v>37.951999999999998</v>
      </c>
      <c r="U95" s="47">
        <f>A126261554W_Latest</f>
        <v>23.007999999999999</v>
      </c>
      <c r="V95" s="68"/>
    </row>
    <row r="96" spans="1:22" hidden="1">
      <c r="A96" s="60"/>
      <c r="B96" s="61" t="s">
        <v>2922</v>
      </c>
      <c r="C96" s="69">
        <v>22</v>
      </c>
      <c r="D96" s="47">
        <f>A126251682C_Latest</f>
        <v>1797.8620000000001</v>
      </c>
      <c r="E96" s="47">
        <f>A126266370V_Latest</f>
        <v>892.84799999999996</v>
      </c>
      <c r="F96" s="47">
        <f>A126259026A_Latest</f>
        <v>905.01499999999999</v>
      </c>
      <c r="G96" s="47">
        <f>A126255354R_Latest</f>
        <v>1762.202</v>
      </c>
      <c r="H96" s="47">
        <f>A126270042K_Latest</f>
        <v>872.27300000000002</v>
      </c>
      <c r="I96" s="47">
        <f>A126262698A_Latest</f>
        <v>889.92899999999997</v>
      </c>
      <c r="J96" s="47">
        <f>A126252906W_Latest</f>
        <v>388.226</v>
      </c>
      <c r="K96" s="47">
        <f>A126267594X_Latest</f>
        <v>182.66499999999999</v>
      </c>
      <c r="L96" s="47">
        <f>A126260250T_Latest</f>
        <v>205.56100000000001</v>
      </c>
      <c r="M96" s="47">
        <f>A126256578V_Latest</f>
        <v>888.70699999999999</v>
      </c>
      <c r="N96" s="47">
        <f>A126271266R_Latest</f>
        <v>451.98500000000001</v>
      </c>
      <c r="O96" s="47">
        <f>A126263922A_Latest</f>
        <v>436.72300000000001</v>
      </c>
      <c r="P96" s="47">
        <f>A126257802V_Latest</f>
        <v>485.26799999999997</v>
      </c>
      <c r="Q96" s="47">
        <f>A126272490A_Latest</f>
        <v>237.62299999999999</v>
      </c>
      <c r="R96" s="47">
        <f>A126265146J_Latest</f>
        <v>247.64500000000001</v>
      </c>
      <c r="S96" s="47">
        <f>A126254130K_Latest</f>
        <v>35.661000000000001</v>
      </c>
      <c r="T96" s="47">
        <f>A126268818T_Latest</f>
        <v>20.574999999999999</v>
      </c>
      <c r="U96" s="47">
        <f>A126261474W_Latest</f>
        <v>15.086</v>
      </c>
      <c r="V96" s="68"/>
    </row>
    <row r="97" spans="1:22" hidden="1">
      <c r="A97" s="60"/>
      <c r="B97" s="61" t="s">
        <v>2923</v>
      </c>
      <c r="C97" s="69">
        <v>23</v>
      </c>
      <c r="D97" s="47">
        <f>A126251662V_Latest</f>
        <v>837.25199999999995</v>
      </c>
      <c r="E97" s="47">
        <f>A126266350K_Latest</f>
        <v>373.96300000000002</v>
      </c>
      <c r="F97" s="47">
        <f>A126259006T_Latest</f>
        <v>463.28899999999999</v>
      </c>
      <c r="G97" s="47">
        <f>A126255334F_Latest</f>
        <v>811.95399999999995</v>
      </c>
      <c r="H97" s="47">
        <f>A126270022A_Latest</f>
        <v>356.58600000000001</v>
      </c>
      <c r="I97" s="47">
        <f>A126262678T_Latest</f>
        <v>455.36799999999999</v>
      </c>
      <c r="J97" s="47">
        <f>A126252886X_Latest</f>
        <v>164.82300000000001</v>
      </c>
      <c r="K97" s="47">
        <f>A126267574R_Latest</f>
        <v>57.515000000000001</v>
      </c>
      <c r="L97" s="47">
        <f>A126260230J_Latest</f>
        <v>107.30800000000001</v>
      </c>
      <c r="M97" s="47">
        <f>A126256558K_Latest</f>
        <v>368.19499999999999</v>
      </c>
      <c r="N97" s="47">
        <f>A126271246F_Latest</f>
        <v>180.899</v>
      </c>
      <c r="O97" s="47">
        <f>A126263902T_Latest</f>
        <v>187.29499999999999</v>
      </c>
      <c r="P97" s="47">
        <f>A126257782W_Latest</f>
        <v>278.93599999999998</v>
      </c>
      <c r="Q97" s="47">
        <f>A126272470T_Latest</f>
        <v>118.17100000000001</v>
      </c>
      <c r="R97" s="47">
        <f>A126265126X_Latest</f>
        <v>160.76400000000001</v>
      </c>
      <c r="S97" s="47">
        <f>A126254110A_Latest</f>
        <v>25.298999999999999</v>
      </c>
      <c r="T97" s="47">
        <f>A126268798V_Latest</f>
        <v>17.376999999999999</v>
      </c>
      <c r="U97" s="47">
        <f>A126261454L_Latest</f>
        <v>7.9210000000000003</v>
      </c>
      <c r="V97" s="68"/>
    </row>
    <row r="98" spans="1:22" hidden="1">
      <c r="A98" s="60"/>
      <c r="B98" s="61" t="s">
        <v>2924</v>
      </c>
      <c r="C98" s="69">
        <v>24</v>
      </c>
      <c r="D98" s="47">
        <f>A126251702A_Latest</f>
        <v>254.9</v>
      </c>
      <c r="E98" s="47">
        <f>A126266390C_Latest</f>
        <v>96.343000000000004</v>
      </c>
      <c r="F98" s="47">
        <f>A126259046K_Latest</f>
        <v>158.55699999999999</v>
      </c>
      <c r="G98" s="47">
        <f>A126255374X_Latest</f>
        <v>253.45</v>
      </c>
      <c r="H98" s="47">
        <f>A126270062V_Latest</f>
        <v>96.13</v>
      </c>
      <c r="I98" s="47">
        <f>A126262718X_Latest</f>
        <v>157.32</v>
      </c>
      <c r="J98" s="47">
        <f>A126252926F_Latest</f>
        <v>97.153000000000006</v>
      </c>
      <c r="K98" s="47">
        <f>A126267614W_Latest</f>
        <v>39.371000000000002</v>
      </c>
      <c r="L98" s="47">
        <f>A126260270A_Latest</f>
        <v>57.781999999999996</v>
      </c>
      <c r="M98" s="47">
        <f>A126256598C_Latest</f>
        <v>88.537999999999997</v>
      </c>
      <c r="N98" s="47">
        <f>A126271286X_Latest</f>
        <v>32.192</v>
      </c>
      <c r="O98" s="47">
        <f>A126263942K_Latest</f>
        <v>56.345999999999997</v>
      </c>
      <c r="P98" s="47">
        <f>A126257822C_Latest</f>
        <v>67.757999999999996</v>
      </c>
      <c r="Q98" s="47">
        <f>A126272510X_Latest</f>
        <v>24.567</v>
      </c>
      <c r="R98" s="47">
        <f>A126265166T_Latest</f>
        <v>43.192</v>
      </c>
      <c r="S98" s="47">
        <f>A126254150V_Latest</f>
        <v>1.4510000000000001</v>
      </c>
      <c r="T98" s="47">
        <f>A126268838A_Latest</f>
        <v>0.21299999999999999</v>
      </c>
      <c r="U98" s="47">
        <f>A126261494F_Latest</f>
        <v>1.238</v>
      </c>
      <c r="V98" s="68"/>
    </row>
    <row r="99" spans="1:22" hidden="1">
      <c r="A99" s="60"/>
      <c r="B99" s="59" t="s">
        <v>2925</v>
      </c>
      <c r="C99" s="69">
        <v>25</v>
      </c>
      <c r="D99" s="47">
        <f>A126251678L_Latest</f>
        <v>211.60900000000001</v>
      </c>
      <c r="E99" s="47">
        <f>A126266366C_Latest</f>
        <v>115.887</v>
      </c>
      <c r="F99" s="47">
        <f>A126259022T_Latest</f>
        <v>95.721999999999994</v>
      </c>
      <c r="G99" s="47">
        <f>A126255350F_Latest</f>
        <v>204.542</v>
      </c>
      <c r="H99" s="47">
        <f>A126270038V_Latest</f>
        <v>110.627</v>
      </c>
      <c r="I99" s="47">
        <f>A126262694T_Latest</f>
        <v>93.915999999999997</v>
      </c>
      <c r="J99" s="47">
        <f>A126252902L_Latest</f>
        <v>64.566999999999993</v>
      </c>
      <c r="K99" s="47">
        <f>A126267590R_Latest</f>
        <v>37.152000000000001</v>
      </c>
      <c r="L99" s="47">
        <f>A126260246A_Latest</f>
        <v>27.416</v>
      </c>
      <c r="M99" s="47">
        <f>A126256574K_Latest</f>
        <v>92.051000000000002</v>
      </c>
      <c r="N99" s="47">
        <f>A126271262F_Latest</f>
        <v>49.97</v>
      </c>
      <c r="O99" s="47">
        <f>A126263918K_Latest</f>
        <v>42.081000000000003</v>
      </c>
      <c r="P99" s="47">
        <f>A126257798R_Latest</f>
        <v>47.923999999999999</v>
      </c>
      <c r="Q99" s="47">
        <f>A126272486K_Latest</f>
        <v>23.504999999999999</v>
      </c>
      <c r="R99" s="47">
        <f>A126265142X_Latest</f>
        <v>24.419</v>
      </c>
      <c r="S99" s="47">
        <f>A126254126V_Latest</f>
        <v>7.0670000000000002</v>
      </c>
      <c r="T99" s="47">
        <f>A126268814J_Latest</f>
        <v>5.26</v>
      </c>
      <c r="U99" s="47">
        <f>A126261470L_Latest</f>
        <v>1.8069999999999999</v>
      </c>
      <c r="V99" s="68"/>
    </row>
    <row r="100" spans="1:22" hidden="1">
      <c r="A100" s="60"/>
      <c r="B100" s="59" t="s">
        <v>2926</v>
      </c>
      <c r="C100" s="69">
        <v>26</v>
      </c>
      <c r="D100" s="47">
        <f>A126251706K_Latest</f>
        <v>628.96699999999998</v>
      </c>
      <c r="E100" s="47">
        <f>A126266394L_Latest</f>
        <v>271.47500000000002</v>
      </c>
      <c r="F100" s="47">
        <f>A126259050A_Latest</f>
        <v>357.49200000000002</v>
      </c>
      <c r="G100" s="47">
        <f>A126255378J_Latest</f>
        <v>524.45500000000004</v>
      </c>
      <c r="H100" s="47">
        <f>A126270066C_Latest</f>
        <v>220.155</v>
      </c>
      <c r="I100" s="47">
        <f>A126262722R_Latest</f>
        <v>304.29899999999998</v>
      </c>
      <c r="J100" s="47">
        <f>A126252930W_Latest</f>
        <v>147.23400000000001</v>
      </c>
      <c r="K100" s="47">
        <f>A126267618F_Latest</f>
        <v>80.674999999999997</v>
      </c>
      <c r="L100" s="47">
        <f>A126260274K_Latest</f>
        <v>66.558999999999997</v>
      </c>
      <c r="M100" s="47">
        <f>A126256602J_Latest</f>
        <v>206.80199999999999</v>
      </c>
      <c r="N100" s="47">
        <f>A126271290R_Latest</f>
        <v>65.352000000000004</v>
      </c>
      <c r="O100" s="47">
        <f>A126263946V_Latest</f>
        <v>141.44900000000001</v>
      </c>
      <c r="P100" s="47">
        <f>A126257826L_Latest</f>
        <v>170.41900000000001</v>
      </c>
      <c r="Q100" s="47">
        <f>A126272514J_Latest</f>
        <v>74.128</v>
      </c>
      <c r="R100" s="47">
        <f>A126265170J_Latest</f>
        <v>96.290999999999997</v>
      </c>
      <c r="S100" s="47">
        <f>A126254154C_Latest</f>
        <v>104.512</v>
      </c>
      <c r="T100" s="47">
        <f>A126268842T_Latest</f>
        <v>51.32</v>
      </c>
      <c r="U100" s="47">
        <f>A126261498R_Latest</f>
        <v>53.192999999999998</v>
      </c>
      <c r="V100" s="68"/>
    </row>
    <row r="101" spans="1:22" hidden="1">
      <c r="A101" s="62" t="s">
        <v>2927</v>
      </c>
      <c r="B101" s="46"/>
      <c r="C101" s="69">
        <v>27</v>
      </c>
      <c r="D101" s="47">
        <f>A126251686L_Latest</f>
        <v>1590.193</v>
      </c>
      <c r="E101" s="47">
        <f>A126266374C_Latest</f>
        <v>736.01099999999997</v>
      </c>
      <c r="F101" s="47">
        <f>A126259030T_Latest</f>
        <v>854.18299999999999</v>
      </c>
      <c r="G101" s="47">
        <f>A126255358X_Latest</f>
        <v>1504.1179999999999</v>
      </c>
      <c r="H101" s="47">
        <f>A126270046V_Latest</f>
        <v>696.27200000000005</v>
      </c>
      <c r="I101" s="47">
        <f>A126262702F_Latest</f>
        <v>807.84500000000003</v>
      </c>
      <c r="J101" s="47">
        <f>A126252910L_Latest</f>
        <v>395.32799999999997</v>
      </c>
      <c r="K101" s="47">
        <f>A126267598J_Latest</f>
        <v>180.95599999999999</v>
      </c>
      <c r="L101" s="47">
        <f>A126260254A_Latest</f>
        <v>214.37200000000001</v>
      </c>
      <c r="M101" s="47">
        <f>A126256582K_Latest</f>
        <v>764.61099999999999</v>
      </c>
      <c r="N101" s="47">
        <f>A126271270F_Latest</f>
        <v>357.036</v>
      </c>
      <c r="O101" s="47">
        <f>A126263926K_Latest</f>
        <v>407.57499999999999</v>
      </c>
      <c r="P101" s="47">
        <f>A126257806C_Latest</f>
        <v>344.17899999999997</v>
      </c>
      <c r="Q101" s="47">
        <f>A126272494K_Latest</f>
        <v>158.28</v>
      </c>
      <c r="R101" s="47">
        <f>A126265150X_Latest</f>
        <v>185.898</v>
      </c>
      <c r="S101" s="47">
        <f>A126254134V_Latest</f>
        <v>86.075999999999993</v>
      </c>
      <c r="T101" s="47">
        <f>A126268822J_Latest</f>
        <v>39.738999999999997</v>
      </c>
      <c r="U101" s="47">
        <f>A126261478F_Latest</f>
        <v>46.337000000000003</v>
      </c>
      <c r="V101" s="68"/>
    </row>
    <row r="102" spans="1:22" hidden="1">
      <c r="A102" s="60"/>
      <c r="B102" s="59" t="s">
        <v>2928</v>
      </c>
      <c r="C102" s="69">
        <v>28</v>
      </c>
      <c r="D102" s="47">
        <f>A126251710A_Latest</f>
        <v>1054.364</v>
      </c>
      <c r="E102" s="47">
        <f>A126266398W_Latest</f>
        <v>512.803</v>
      </c>
      <c r="F102" s="47">
        <f>A126259054K_Latest</f>
        <v>541.56100000000004</v>
      </c>
      <c r="G102" s="47">
        <f>A126255382X_Latest</f>
        <v>1047.0070000000001</v>
      </c>
      <c r="H102" s="47">
        <f>A126270070V_Latest</f>
        <v>509.762</v>
      </c>
      <c r="I102" s="47">
        <f>A126262726X_Latest</f>
        <v>537.245</v>
      </c>
      <c r="J102" s="47">
        <f>A126252934F_Latest</f>
        <v>263.86399999999998</v>
      </c>
      <c r="K102" s="47">
        <f>A126267622W_Latest</f>
        <v>111.557</v>
      </c>
      <c r="L102" s="47">
        <f>A126260278V_Latest</f>
        <v>152.30799999999999</v>
      </c>
      <c r="M102" s="47">
        <f>A126256606T_Latest</f>
        <v>564.94399999999996</v>
      </c>
      <c r="N102" s="47">
        <f>A126271294X_Latest</f>
        <v>292.65499999999997</v>
      </c>
      <c r="O102" s="47">
        <f>A126263950K_Latest</f>
        <v>272.28899999999999</v>
      </c>
      <c r="P102" s="47">
        <f>A126257830C_Latest</f>
        <v>218.19900000000001</v>
      </c>
      <c r="Q102" s="47">
        <f>A126272518T_Latest</f>
        <v>105.551</v>
      </c>
      <c r="R102" s="47">
        <f>A126265174T_Latest</f>
        <v>112.648</v>
      </c>
      <c r="S102" s="47">
        <f>A126254158L_Latest</f>
        <v>7.3570000000000002</v>
      </c>
      <c r="T102" s="47">
        <f>A126268846A_Latest</f>
        <v>3.0409999999999999</v>
      </c>
      <c r="U102" s="47">
        <f>A126261502V_Latest</f>
        <v>4.3159999999999998</v>
      </c>
      <c r="V102" s="68"/>
    </row>
    <row r="103" spans="1:22" hidden="1">
      <c r="A103" s="60"/>
      <c r="B103" s="61" t="s">
        <v>2929</v>
      </c>
      <c r="C103" s="69">
        <v>29</v>
      </c>
      <c r="D103" s="47">
        <f>A126251738C_Latest</f>
        <v>83.388000000000005</v>
      </c>
      <c r="E103" s="47">
        <f>A126266426V_Latest</f>
        <v>29.198</v>
      </c>
      <c r="F103" s="47">
        <f>A126259082V_Latest</f>
        <v>54.19</v>
      </c>
      <c r="G103" s="47">
        <f>A126255410W_Latest</f>
        <v>82.977999999999994</v>
      </c>
      <c r="H103" s="47">
        <f>A126270098W_Latest</f>
        <v>29.081</v>
      </c>
      <c r="I103" s="47">
        <f>A126262754J_Latest</f>
        <v>53.896999999999998</v>
      </c>
      <c r="J103" s="47">
        <f>A126252962R_Latest</f>
        <v>39.076999999999998</v>
      </c>
      <c r="K103" s="47">
        <f>A126267650F_Latest</f>
        <v>15.567</v>
      </c>
      <c r="L103" s="47">
        <f>A126260306T_Latest</f>
        <v>23.51</v>
      </c>
      <c r="M103" s="47">
        <f>A126256634A_Latest</f>
        <v>28.154</v>
      </c>
      <c r="N103" s="47">
        <f>A126271322W_Latest</f>
        <v>10.526</v>
      </c>
      <c r="O103" s="47">
        <f>A126263978L_Latest</f>
        <v>17.626999999999999</v>
      </c>
      <c r="P103" s="47">
        <f>A126257858F_Latest</f>
        <v>15.747999999999999</v>
      </c>
      <c r="Q103" s="47">
        <f>A126272546A_Latest</f>
        <v>2.9870000000000001</v>
      </c>
      <c r="R103" s="47">
        <f>A126265202R_Latest</f>
        <v>12.760999999999999</v>
      </c>
      <c r="S103" s="47">
        <f>A126254186W_Latest</f>
        <v>0.41</v>
      </c>
      <c r="T103" s="47">
        <f>A126268874K_Latest</f>
        <v>0.11799999999999999</v>
      </c>
      <c r="U103" s="47">
        <f>A126261530C_Latest</f>
        <v>0.29199999999999998</v>
      </c>
      <c r="V103" s="68"/>
    </row>
    <row r="104" spans="1:22" hidden="1">
      <c r="A104" s="60"/>
      <c r="B104" s="59" t="s">
        <v>2930</v>
      </c>
      <c r="C104" s="69">
        <v>30</v>
      </c>
      <c r="D104" s="47">
        <f>A126251714K_Latest</f>
        <v>535.82899999999995</v>
      </c>
      <c r="E104" s="47">
        <f>A126266402A_Latest</f>
        <v>223.20699999999999</v>
      </c>
      <c r="F104" s="47">
        <f>A126259058V_Latest</f>
        <v>312.62099999999998</v>
      </c>
      <c r="G104" s="47">
        <f>A126255386J_Latest</f>
        <v>457.11</v>
      </c>
      <c r="H104" s="47">
        <f>A126270074C_Latest</f>
        <v>186.51</v>
      </c>
      <c r="I104" s="47">
        <f>A126262730R_Latest</f>
        <v>270.60000000000002</v>
      </c>
      <c r="J104" s="47">
        <f>A126252938R_Latest</f>
        <v>131.464</v>
      </c>
      <c r="K104" s="47">
        <f>A126267626F_Latest</f>
        <v>69.400000000000006</v>
      </c>
      <c r="L104" s="47">
        <f>A126260282K_Latest</f>
        <v>62.064</v>
      </c>
      <c r="M104" s="47">
        <f>A126256610J_Latest</f>
        <v>199.667</v>
      </c>
      <c r="N104" s="47">
        <f>A126271298J_Latest</f>
        <v>64.381</v>
      </c>
      <c r="O104" s="47">
        <f>A126263954V_Latest</f>
        <v>135.286</v>
      </c>
      <c r="P104" s="47">
        <f>A126257834L_Latest</f>
        <v>125.979</v>
      </c>
      <c r="Q104" s="47">
        <f>A126272522J_Latest</f>
        <v>52.728999999999999</v>
      </c>
      <c r="R104" s="47">
        <f>A126265178A_Latest</f>
        <v>73.25</v>
      </c>
      <c r="S104" s="47">
        <f>A126254162C_Latest</f>
        <v>78.718000000000004</v>
      </c>
      <c r="T104" s="47">
        <f>A126268850T_Latest</f>
        <v>36.697000000000003</v>
      </c>
      <c r="U104" s="47">
        <f>A126261506C_Latest</f>
        <v>42.021000000000001</v>
      </c>
      <c r="V104" s="68"/>
    </row>
    <row r="105" spans="1:22" hidden="1">
      <c r="A105" s="62" t="s">
        <v>2931</v>
      </c>
      <c r="B105" s="46"/>
      <c r="C105" s="69">
        <v>31</v>
      </c>
      <c r="D105" s="47">
        <f>A126251690C_Latest</f>
        <v>522.49400000000003</v>
      </c>
      <c r="E105" s="47">
        <f>A126266378L_Latest</f>
        <v>286.32900000000001</v>
      </c>
      <c r="F105" s="47">
        <f>A126259034A_Latest</f>
        <v>236.16499999999999</v>
      </c>
      <c r="G105" s="47">
        <f>A126255362R_Latest</f>
        <v>487.31400000000002</v>
      </c>
      <c r="H105" s="47">
        <f>A126270050K_Latest</f>
        <v>266.39499999999998</v>
      </c>
      <c r="I105" s="47">
        <f>A126262706R_Latest</f>
        <v>220.91900000000001</v>
      </c>
      <c r="J105" s="47">
        <f>A126252914W_Latest</f>
        <v>129.11000000000001</v>
      </c>
      <c r="K105" s="47">
        <f>A126267602L_Latest</f>
        <v>77.89</v>
      </c>
      <c r="L105" s="47">
        <f>A126260258K_Latest</f>
        <v>51.22</v>
      </c>
      <c r="M105" s="47">
        <f>A126256586V_Latest</f>
        <v>196.97399999999999</v>
      </c>
      <c r="N105" s="47">
        <f>A126271274R_Latest</f>
        <v>104.443</v>
      </c>
      <c r="O105" s="47">
        <f>A126263930A_Latest</f>
        <v>92.531000000000006</v>
      </c>
      <c r="P105" s="47">
        <f>A126257810V_Latest</f>
        <v>161.22999999999999</v>
      </c>
      <c r="Q105" s="47">
        <f>A126272498V_Latest</f>
        <v>84.061999999999998</v>
      </c>
      <c r="R105" s="47">
        <f>A126265154J_Latest</f>
        <v>77.168999999999997</v>
      </c>
      <c r="S105" s="47">
        <f>A126254138C_Latest</f>
        <v>35.179000000000002</v>
      </c>
      <c r="T105" s="47">
        <f>A126268826T_Latest</f>
        <v>19.933</v>
      </c>
      <c r="U105" s="47">
        <f>A126261482W_Latest</f>
        <v>15.246</v>
      </c>
      <c r="V105" s="68"/>
    </row>
    <row r="106" spans="1:22" hidden="1">
      <c r="A106" s="60"/>
      <c r="B106" s="59" t="s">
        <v>2932</v>
      </c>
      <c r="C106" s="69">
        <v>32</v>
      </c>
      <c r="D106" s="47">
        <f>A126251766L_Latest</f>
        <v>199.023</v>
      </c>
      <c r="E106" s="47">
        <f>A126266454C_Latest</f>
        <v>107.881</v>
      </c>
      <c r="F106" s="47">
        <f>A126259110T_Latest</f>
        <v>91.141999999999996</v>
      </c>
      <c r="G106" s="47">
        <f>A126255438X_Latest</f>
        <v>191.78200000000001</v>
      </c>
      <c r="H106" s="47">
        <f>A126270126V_Latest</f>
        <v>104.691</v>
      </c>
      <c r="I106" s="47">
        <f>A126262782T_Latest</f>
        <v>87.090999999999994</v>
      </c>
      <c r="J106" s="47">
        <f>A126252990X_Latest</f>
        <v>43.847000000000001</v>
      </c>
      <c r="K106" s="47">
        <f>A126267678J_Latest</f>
        <v>28.343</v>
      </c>
      <c r="L106" s="47">
        <f>A126260334A_Latest</f>
        <v>15.504</v>
      </c>
      <c r="M106" s="47">
        <f>A126256662K_Latest</f>
        <v>76.225999999999999</v>
      </c>
      <c r="N106" s="47">
        <f>A126271350F_Latest</f>
        <v>39.511000000000003</v>
      </c>
      <c r="O106" s="47">
        <f>A126264006L_Latest</f>
        <v>36.715000000000003</v>
      </c>
      <c r="P106" s="47">
        <f>A126257886R_Latest</f>
        <v>71.709000000000003</v>
      </c>
      <c r="Q106" s="47">
        <f>A126272574K_Latest</f>
        <v>36.837000000000003</v>
      </c>
      <c r="R106" s="47">
        <f>A126265230X_Latest</f>
        <v>34.872</v>
      </c>
      <c r="S106" s="47">
        <f>A126254214V_Latest</f>
        <v>7.2409999999999997</v>
      </c>
      <c r="T106" s="47">
        <f>A126268902J_Latest</f>
        <v>3.19</v>
      </c>
      <c r="U106" s="47">
        <f>A126261558F_Latest</f>
        <v>4.0510000000000002</v>
      </c>
      <c r="V106" s="68"/>
    </row>
    <row r="107" spans="1:22" hidden="1">
      <c r="A107" s="60"/>
      <c r="B107" s="59" t="s">
        <v>2933</v>
      </c>
      <c r="C107" s="69">
        <v>33</v>
      </c>
      <c r="D107" s="47">
        <f>A126251742V_Latest</f>
        <v>217.74600000000001</v>
      </c>
      <c r="E107" s="47">
        <f>A126266430K_Latest</f>
        <v>122.17400000000001</v>
      </c>
      <c r="F107" s="47">
        <f>A126259086C_Latest</f>
        <v>95.572000000000003</v>
      </c>
      <c r="G107" s="47">
        <f>A126255414F_Latest</f>
        <v>215.428</v>
      </c>
      <c r="H107" s="47">
        <f>A126270102A_Latest</f>
        <v>122.123</v>
      </c>
      <c r="I107" s="47">
        <f>A126262758T_Latest</f>
        <v>93.304000000000002</v>
      </c>
      <c r="J107" s="47">
        <f>A126252966X_Latest</f>
        <v>48.773000000000003</v>
      </c>
      <c r="K107" s="47">
        <f>A126267654R_Latest</f>
        <v>29.463999999999999</v>
      </c>
      <c r="L107" s="47">
        <f>A126260310J_Latest</f>
        <v>19.309000000000001</v>
      </c>
      <c r="M107" s="47">
        <f>A126256638K_Latest</f>
        <v>97.787999999999997</v>
      </c>
      <c r="N107" s="47">
        <f>A126271326F_Latest</f>
        <v>53.502000000000002</v>
      </c>
      <c r="O107" s="47">
        <f>A126263982C_Latest</f>
        <v>44.286000000000001</v>
      </c>
      <c r="P107" s="47">
        <f>A126257862W_Latest</f>
        <v>68.867000000000004</v>
      </c>
      <c r="Q107" s="47">
        <f>A126272550T_Latest</f>
        <v>39.158000000000001</v>
      </c>
      <c r="R107" s="47">
        <f>A126265206X_Latest</f>
        <v>29.71</v>
      </c>
      <c r="S107" s="47">
        <f>A126254190L_Latest</f>
        <v>2.319</v>
      </c>
      <c r="T107" s="47">
        <f>A126268878V_Latest</f>
        <v>5.0999999999999997E-2</v>
      </c>
      <c r="U107" s="47">
        <f>A126261534L_Latest</f>
        <v>2.2679999999999998</v>
      </c>
      <c r="V107" s="68"/>
    </row>
    <row r="108" spans="1:22" hidden="1">
      <c r="A108" s="60"/>
      <c r="B108" s="61" t="s">
        <v>2934</v>
      </c>
      <c r="C108" s="69">
        <v>34</v>
      </c>
      <c r="D108" s="47">
        <f>A126251746C_Latest</f>
        <v>31.919</v>
      </c>
      <c r="E108" s="47">
        <f>A126266434V_Latest</f>
        <v>17.946000000000002</v>
      </c>
      <c r="F108" s="47">
        <f>A126259090V_Latest</f>
        <v>13.973000000000001</v>
      </c>
      <c r="G108" s="47">
        <f>A126255418R_Latest</f>
        <v>31.431999999999999</v>
      </c>
      <c r="H108" s="47">
        <f>A126270106K_Latest</f>
        <v>17.946000000000002</v>
      </c>
      <c r="I108" s="47">
        <f>A126262762J_Latest</f>
        <v>13.486000000000001</v>
      </c>
      <c r="J108" s="47">
        <f>A126252970R_Latest</f>
        <v>14.199</v>
      </c>
      <c r="K108" s="47">
        <f>A126267658X_Latest</f>
        <v>9.11</v>
      </c>
      <c r="L108" s="47">
        <f>A126260314T_Latest</f>
        <v>5.0890000000000004</v>
      </c>
      <c r="M108" s="47">
        <f>A126256642A_Latest</f>
        <v>12.007</v>
      </c>
      <c r="N108" s="47">
        <f>A126271330W_Latest</f>
        <v>5.3949999999999996</v>
      </c>
      <c r="O108" s="47">
        <f>A126263986L_Latest</f>
        <v>6.6120000000000001</v>
      </c>
      <c r="P108" s="47">
        <f>A126257866F_Latest</f>
        <v>5.226</v>
      </c>
      <c r="Q108" s="47">
        <f>A126272554A_Latest</f>
        <v>3.4409999999999998</v>
      </c>
      <c r="R108" s="47">
        <f>A126265210R_Latest</f>
        <v>1.7849999999999999</v>
      </c>
      <c r="S108" s="47">
        <f>A126254194W_Latest</f>
        <v>0.48699999999999999</v>
      </c>
      <c r="T108" s="47">
        <f>A126268882K_Latest</f>
        <v>0</v>
      </c>
      <c r="U108" s="47">
        <f>A126261538W_Latest</f>
        <v>0.48699999999999999</v>
      </c>
      <c r="V108" s="68"/>
    </row>
    <row r="109" spans="1:22" hidden="1">
      <c r="A109" s="60"/>
      <c r="B109" s="59" t="s">
        <v>2935</v>
      </c>
      <c r="C109" s="69">
        <v>35</v>
      </c>
      <c r="D109" s="47">
        <f>A126251790L_Latest</f>
        <v>304.74700000000001</v>
      </c>
      <c r="E109" s="47">
        <f>A126266478W_Latest</f>
        <v>164.155</v>
      </c>
      <c r="F109" s="47">
        <f>A126259134K_Latest</f>
        <v>140.59299999999999</v>
      </c>
      <c r="G109" s="47">
        <f>A126255462X_Latest</f>
        <v>271.88600000000002</v>
      </c>
      <c r="H109" s="47">
        <f>A126270150V_Latest</f>
        <v>144.27199999999999</v>
      </c>
      <c r="I109" s="47">
        <f>A126262806X_Latest</f>
        <v>127.61499999999999</v>
      </c>
      <c r="J109" s="47">
        <f>A126253014J_Latest</f>
        <v>80.337000000000003</v>
      </c>
      <c r="K109" s="47">
        <f>A126267702W_Latest</f>
        <v>48.427</v>
      </c>
      <c r="L109" s="47">
        <f>A126260358V_Latest</f>
        <v>31.911000000000001</v>
      </c>
      <c r="M109" s="47">
        <f>A126256686C_Latest</f>
        <v>99.186000000000007</v>
      </c>
      <c r="N109" s="47">
        <f>A126271374X_Latest</f>
        <v>50.941000000000003</v>
      </c>
      <c r="O109" s="47">
        <f>A126264030L_Latest</f>
        <v>48.244999999999997</v>
      </c>
      <c r="P109" s="47">
        <f>A126257910C_Latest</f>
        <v>92.363</v>
      </c>
      <c r="Q109" s="47">
        <f>A126272598C_Latest</f>
        <v>44.904000000000003</v>
      </c>
      <c r="R109" s="47">
        <f>A126265254T_Latest</f>
        <v>47.459000000000003</v>
      </c>
      <c r="S109" s="47">
        <f>A126254238L_Latest</f>
        <v>32.860999999999997</v>
      </c>
      <c r="T109" s="47">
        <f>A126268926A_Latest</f>
        <v>19.882999999999999</v>
      </c>
      <c r="U109" s="47">
        <f>A126261582F_Latest</f>
        <v>12.978</v>
      </c>
      <c r="V109" s="68"/>
    </row>
    <row r="110" spans="1:22" hidden="1">
      <c r="A110" s="58" t="s">
        <v>2918</v>
      </c>
      <c r="B110" s="63"/>
      <c r="C110" s="69">
        <v>36</v>
      </c>
      <c r="D110" s="47">
        <f>A126251666C_Latest</f>
        <v>20715.911</v>
      </c>
      <c r="E110" s="47">
        <f>A126266354V_Latest</f>
        <v>10169.334999999999</v>
      </c>
      <c r="F110" s="47">
        <f>A126259010J_Latest</f>
        <v>10546.575999999999</v>
      </c>
      <c r="G110" s="47">
        <f>A126255338R_Latest</f>
        <v>16426.741999999998</v>
      </c>
      <c r="H110" s="47">
        <f>A126270026K_Latest</f>
        <v>8138.1220000000003</v>
      </c>
      <c r="I110" s="47">
        <f>A126262682J_Latest</f>
        <v>8288.6200000000008</v>
      </c>
      <c r="J110" s="47">
        <f>A126252890R_Latest</f>
        <v>3016.0920000000001</v>
      </c>
      <c r="K110" s="47">
        <f>A126267578X_Latest</f>
        <v>1545.1120000000001</v>
      </c>
      <c r="L110" s="47">
        <f>A126260234T_Latest</f>
        <v>1470.98</v>
      </c>
      <c r="M110" s="47">
        <f>A126256562A_Latest</f>
        <v>7194.7640000000001</v>
      </c>
      <c r="N110" s="47">
        <f>A126271250W_Latest</f>
        <v>3553.6619999999998</v>
      </c>
      <c r="O110" s="47">
        <f>A126263906A_Latest</f>
        <v>3641.1019999999999</v>
      </c>
      <c r="P110" s="47">
        <f>A126257786F_Latest</f>
        <v>6215.8860000000004</v>
      </c>
      <c r="Q110" s="47">
        <f>A126272474A_Latest</f>
        <v>3039.3470000000002</v>
      </c>
      <c r="R110" s="47">
        <f>A126265130R_Latest</f>
        <v>3176.5390000000002</v>
      </c>
      <c r="S110" s="47">
        <f>A126254114K_Latest</f>
        <v>4289.1689999999999</v>
      </c>
      <c r="T110" s="47">
        <f>A126268802X_Latest</f>
        <v>2031.2139999999999</v>
      </c>
      <c r="U110" s="47">
        <f>A126261458W_Latest</f>
        <v>2257.9549999999999</v>
      </c>
      <c r="V110" s="68"/>
    </row>
    <row r="111" spans="1:22" hidden="1">
      <c r="A111" s="64"/>
      <c r="B111" s="48"/>
      <c r="C111" s="48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68"/>
    </row>
    <row r="112" spans="1:22" hidden="1">
      <c r="A112" s="64"/>
      <c r="B112" s="48"/>
      <c r="C112" s="48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68"/>
    </row>
    <row r="113" spans="1:22" hidden="1">
      <c r="A113" s="64"/>
      <c r="B113" s="48"/>
      <c r="C113" s="48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68"/>
    </row>
    <row r="114" spans="1:22" hidden="1">
      <c r="A114" s="64"/>
      <c r="B114" s="48"/>
      <c r="C114" s="48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68"/>
    </row>
    <row r="115" spans="1:22" hidden="1">
      <c r="A115" s="64"/>
      <c r="B115" s="48"/>
      <c r="C115" s="48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68"/>
    </row>
    <row r="116" spans="1:22" hidden="1">
      <c r="A116" s="64"/>
      <c r="B116" s="48"/>
      <c r="C116" s="48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68"/>
    </row>
    <row r="117" spans="1:22" hidden="1">
      <c r="A117" s="64"/>
      <c r="B117" s="48"/>
      <c r="C117" s="48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</row>
    <row r="118" spans="1:22" hidden="1">
      <c r="A118" s="64"/>
      <c r="B118" s="48"/>
      <c r="C118" s="48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</row>
    <row r="119" spans="1:22" hidden="1">
      <c r="A119" s="64"/>
      <c r="B119" s="48"/>
      <c r="C119" s="48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</row>
    <row r="120" spans="1:22" hidden="1">
      <c r="A120" s="67"/>
      <c r="B120" s="66"/>
      <c r="C120" s="66"/>
      <c r="D120" s="69">
        <v>1</v>
      </c>
      <c r="E120" s="69">
        <v>2</v>
      </c>
      <c r="F120" s="69">
        <v>3</v>
      </c>
      <c r="G120" s="69">
        <v>4</v>
      </c>
      <c r="H120" s="69">
        <v>5</v>
      </c>
      <c r="I120" s="69">
        <v>6</v>
      </c>
      <c r="J120" s="69">
        <v>7</v>
      </c>
      <c r="K120" s="69">
        <v>8</v>
      </c>
      <c r="L120" s="69">
        <v>9</v>
      </c>
      <c r="M120" s="69">
        <v>10</v>
      </c>
      <c r="N120" s="69">
        <v>11</v>
      </c>
      <c r="O120" s="69">
        <v>12</v>
      </c>
      <c r="P120" s="69">
        <v>13</v>
      </c>
      <c r="Q120" s="69">
        <v>14</v>
      </c>
      <c r="R120" s="69">
        <v>15</v>
      </c>
      <c r="S120" s="69">
        <v>16</v>
      </c>
      <c r="T120" s="69">
        <v>17</v>
      </c>
      <c r="U120" s="69">
        <v>18</v>
      </c>
    </row>
    <row r="121" spans="1:22" hidden="1">
      <c r="A121" s="37"/>
      <c r="B121" s="37"/>
      <c r="C121" s="37"/>
      <c r="D121" s="82" t="s">
        <v>2893</v>
      </c>
      <c r="E121" s="82"/>
      <c r="F121" s="82"/>
      <c r="G121" s="82" t="s">
        <v>2936</v>
      </c>
      <c r="H121" s="82"/>
      <c r="I121" s="82"/>
      <c r="J121" s="82" t="s">
        <v>2937</v>
      </c>
      <c r="K121" s="82"/>
      <c r="L121" s="82"/>
      <c r="M121" s="82" t="s">
        <v>2938</v>
      </c>
      <c r="N121" s="82"/>
      <c r="O121" s="82"/>
      <c r="P121" s="82" t="s">
        <v>2939</v>
      </c>
      <c r="Q121" s="82"/>
      <c r="R121" s="82"/>
      <c r="S121" s="82" t="s">
        <v>2940</v>
      </c>
      <c r="T121" s="82"/>
      <c r="U121" s="82"/>
    </row>
    <row r="122" spans="1:22" hidden="1">
      <c r="A122" s="37"/>
      <c r="B122" s="37"/>
      <c r="C122" s="37"/>
      <c r="D122" s="38" t="s">
        <v>2895</v>
      </c>
      <c r="E122" s="38" t="s">
        <v>2896</v>
      </c>
      <c r="F122" s="38" t="s">
        <v>2897</v>
      </c>
      <c r="G122" s="38" t="s">
        <v>2895</v>
      </c>
      <c r="H122" s="38" t="s">
        <v>2896</v>
      </c>
      <c r="I122" s="38" t="s">
        <v>2897</v>
      </c>
      <c r="J122" s="38" t="s">
        <v>2895</v>
      </c>
      <c r="K122" s="38" t="s">
        <v>2896</v>
      </c>
      <c r="L122" s="38" t="s">
        <v>2897</v>
      </c>
      <c r="M122" s="38" t="s">
        <v>2895</v>
      </c>
      <c r="N122" s="38" t="s">
        <v>2896</v>
      </c>
      <c r="O122" s="38" t="s">
        <v>2897</v>
      </c>
      <c r="P122" s="38" t="s">
        <v>2895</v>
      </c>
      <c r="Q122" s="38" t="s">
        <v>2896</v>
      </c>
      <c r="R122" s="38" t="s">
        <v>2897</v>
      </c>
      <c r="S122" s="38" t="s">
        <v>2895</v>
      </c>
      <c r="T122" s="38" t="s">
        <v>2896</v>
      </c>
      <c r="U122" s="38" t="s">
        <v>2897</v>
      </c>
    </row>
    <row r="123" spans="1:22" hidden="1">
      <c r="A123" s="37"/>
      <c r="B123" s="37"/>
      <c r="C123" s="37"/>
      <c r="D123" s="41" t="s">
        <v>2898</v>
      </c>
      <c r="E123" s="41" t="s">
        <v>2898</v>
      </c>
      <c r="F123" s="41" t="s">
        <v>2898</v>
      </c>
      <c r="G123" s="41" t="s">
        <v>2898</v>
      </c>
      <c r="H123" s="41" t="s">
        <v>2898</v>
      </c>
      <c r="I123" s="41" t="s">
        <v>2898</v>
      </c>
      <c r="J123" s="41" t="s">
        <v>2898</v>
      </c>
      <c r="K123" s="41" t="s">
        <v>2898</v>
      </c>
      <c r="L123" s="41" t="s">
        <v>2898</v>
      </c>
      <c r="M123" s="41" t="s">
        <v>2898</v>
      </c>
      <c r="N123" s="41" t="s">
        <v>2898</v>
      </c>
      <c r="O123" s="41" t="s">
        <v>2898</v>
      </c>
      <c r="P123" s="41" t="s">
        <v>2898</v>
      </c>
      <c r="Q123" s="41" t="s">
        <v>2898</v>
      </c>
      <c r="R123" s="41" t="s">
        <v>2898</v>
      </c>
      <c r="S123" s="41" t="s">
        <v>2898</v>
      </c>
      <c r="T123" s="41" t="s">
        <v>2898</v>
      </c>
      <c r="U123" s="41" t="s">
        <v>2898</v>
      </c>
    </row>
    <row r="124" spans="1:22" hidden="1">
      <c r="A124" s="45" t="s">
        <v>2900</v>
      </c>
      <c r="B124" s="46"/>
      <c r="C124" s="46"/>
      <c r="D124" s="41"/>
      <c r="E124" s="41"/>
      <c r="F124" s="41"/>
      <c r="G124" s="44"/>
      <c r="H124" s="73"/>
      <c r="I124" s="73"/>
    </row>
    <row r="125" spans="1:22" hidden="1">
      <c r="A125" s="46"/>
      <c r="B125" s="48" t="s">
        <v>2901</v>
      </c>
      <c r="C125" s="69">
        <v>1</v>
      </c>
      <c r="D125" s="19" t="s">
        <v>265</v>
      </c>
      <c r="E125" s="19" t="s">
        <v>266</v>
      </c>
      <c r="F125" s="19" t="s">
        <v>267</v>
      </c>
      <c r="G125" s="19" t="s">
        <v>367</v>
      </c>
      <c r="H125" s="19" t="s">
        <v>368</v>
      </c>
      <c r="I125" s="19" t="s">
        <v>369</v>
      </c>
      <c r="J125" s="19" t="s">
        <v>469</v>
      </c>
      <c r="K125" s="19" t="s">
        <v>470</v>
      </c>
      <c r="L125" s="19" t="s">
        <v>471</v>
      </c>
      <c r="M125" s="19" t="s">
        <v>821</v>
      </c>
      <c r="N125" s="19" t="s">
        <v>822</v>
      </c>
      <c r="O125" s="19" t="s">
        <v>823</v>
      </c>
      <c r="P125" s="19" t="s">
        <v>923</v>
      </c>
      <c r="Q125" s="19" t="s">
        <v>924</v>
      </c>
      <c r="R125" s="19" t="s">
        <v>925</v>
      </c>
      <c r="S125" s="19" t="s">
        <v>1275</v>
      </c>
      <c r="T125" s="19" t="s">
        <v>1276</v>
      </c>
      <c r="U125" s="19" t="s">
        <v>1277</v>
      </c>
    </row>
    <row r="126" spans="1:22" hidden="1">
      <c r="A126" s="46"/>
      <c r="B126" s="49" t="s">
        <v>2902</v>
      </c>
      <c r="C126" s="69">
        <v>2</v>
      </c>
      <c r="D126" s="19" t="s">
        <v>268</v>
      </c>
      <c r="E126" s="19" t="s">
        <v>269</v>
      </c>
      <c r="F126" s="19" t="s">
        <v>270</v>
      </c>
      <c r="G126" s="19" t="s">
        <v>370</v>
      </c>
      <c r="H126" s="19" t="s">
        <v>371</v>
      </c>
      <c r="I126" s="19" t="s">
        <v>372</v>
      </c>
      <c r="J126" s="19" t="s">
        <v>472</v>
      </c>
      <c r="K126" s="19" t="s">
        <v>473</v>
      </c>
      <c r="L126" s="19" t="s">
        <v>474</v>
      </c>
      <c r="M126" s="19" t="s">
        <v>824</v>
      </c>
      <c r="N126" s="19" t="s">
        <v>825</v>
      </c>
      <c r="O126" s="19" t="s">
        <v>826</v>
      </c>
      <c r="P126" s="19" t="s">
        <v>926</v>
      </c>
      <c r="Q126" s="19" t="s">
        <v>927</v>
      </c>
      <c r="R126" s="19" t="s">
        <v>928</v>
      </c>
      <c r="S126" s="19" t="s">
        <v>1278</v>
      </c>
      <c r="T126" s="19" t="s">
        <v>1279</v>
      </c>
      <c r="U126" s="19" t="s">
        <v>1280</v>
      </c>
    </row>
    <row r="127" spans="1:22" hidden="1">
      <c r="A127" s="46"/>
      <c r="B127" s="49" t="s">
        <v>2903</v>
      </c>
      <c r="C127" s="69">
        <v>3</v>
      </c>
      <c r="D127" s="19" t="s">
        <v>271</v>
      </c>
      <c r="E127" s="19" t="s">
        <v>272</v>
      </c>
      <c r="F127" s="19" t="s">
        <v>273</v>
      </c>
      <c r="G127" s="19" t="s">
        <v>373</v>
      </c>
      <c r="H127" s="19" t="s">
        <v>374</v>
      </c>
      <c r="I127" s="19" t="s">
        <v>375</v>
      </c>
      <c r="J127" s="19" t="s">
        <v>475</v>
      </c>
      <c r="K127" s="19" t="s">
        <v>476</v>
      </c>
      <c r="L127" s="19" t="s">
        <v>477</v>
      </c>
      <c r="M127" s="19" t="s">
        <v>827</v>
      </c>
      <c r="N127" s="19" t="s">
        <v>828</v>
      </c>
      <c r="O127" s="19" t="s">
        <v>829</v>
      </c>
      <c r="P127" s="19" t="s">
        <v>929</v>
      </c>
      <c r="Q127" s="19" t="s">
        <v>930</v>
      </c>
      <c r="R127" s="19" t="s">
        <v>931</v>
      </c>
      <c r="S127" s="19" t="s">
        <v>1281</v>
      </c>
      <c r="T127" s="19" t="s">
        <v>1282</v>
      </c>
      <c r="U127" s="19" t="s">
        <v>1283</v>
      </c>
    </row>
    <row r="128" spans="1:22" hidden="1">
      <c r="A128" s="46"/>
      <c r="B128" s="49" t="s">
        <v>2904</v>
      </c>
      <c r="C128" s="69">
        <v>4</v>
      </c>
      <c r="D128" s="19" t="s">
        <v>274</v>
      </c>
      <c r="E128" s="19" t="s">
        <v>275</v>
      </c>
      <c r="F128" s="19" t="s">
        <v>276</v>
      </c>
      <c r="G128" s="19" t="s">
        <v>376</v>
      </c>
      <c r="H128" s="19" t="s">
        <v>377</v>
      </c>
      <c r="I128" s="19" t="s">
        <v>378</v>
      </c>
      <c r="J128" s="19" t="s">
        <v>478</v>
      </c>
      <c r="K128" s="19" t="s">
        <v>479</v>
      </c>
      <c r="L128" s="19" t="s">
        <v>480</v>
      </c>
      <c r="M128" s="19" t="s">
        <v>830</v>
      </c>
      <c r="N128" s="19" t="s">
        <v>831</v>
      </c>
      <c r="O128" s="19" t="s">
        <v>832</v>
      </c>
      <c r="P128" s="19" t="s">
        <v>932</v>
      </c>
      <c r="Q128" s="19" t="s">
        <v>933</v>
      </c>
      <c r="R128" s="19" t="s">
        <v>934</v>
      </c>
      <c r="S128" s="19" t="s">
        <v>1284</v>
      </c>
      <c r="T128" s="19" t="s">
        <v>1285</v>
      </c>
      <c r="U128" s="19" t="s">
        <v>1286</v>
      </c>
    </row>
    <row r="129" spans="1:21" hidden="1">
      <c r="A129" s="46"/>
      <c r="B129" s="50" t="s">
        <v>2905</v>
      </c>
      <c r="C129" s="69">
        <v>5</v>
      </c>
      <c r="D129" s="19" t="s">
        <v>277</v>
      </c>
      <c r="E129" s="19" t="s">
        <v>278</v>
      </c>
      <c r="F129" s="19" t="s">
        <v>279</v>
      </c>
      <c r="G129" s="19" t="s">
        <v>379</v>
      </c>
      <c r="H129" s="19" t="s">
        <v>380</v>
      </c>
      <c r="I129" s="19" t="s">
        <v>381</v>
      </c>
      <c r="J129" s="19" t="s">
        <v>481</v>
      </c>
      <c r="K129" s="19" t="s">
        <v>482</v>
      </c>
      <c r="L129" s="19" t="s">
        <v>483</v>
      </c>
      <c r="M129" s="19" t="s">
        <v>833</v>
      </c>
      <c r="N129" s="19" t="s">
        <v>834</v>
      </c>
      <c r="O129" s="19" t="s">
        <v>835</v>
      </c>
      <c r="P129" s="19" t="s">
        <v>935</v>
      </c>
      <c r="Q129" s="19" t="s">
        <v>936</v>
      </c>
      <c r="R129" s="19" t="s">
        <v>937</v>
      </c>
      <c r="S129" s="19" t="s">
        <v>1287</v>
      </c>
      <c r="T129" s="19" t="s">
        <v>1288</v>
      </c>
      <c r="U129" s="19" t="s">
        <v>1289</v>
      </c>
    </row>
    <row r="130" spans="1:21" hidden="1">
      <c r="A130" s="46"/>
      <c r="B130" s="51" t="s">
        <v>2906</v>
      </c>
      <c r="C130" s="69">
        <v>6</v>
      </c>
      <c r="D130" s="19" t="s">
        <v>280</v>
      </c>
      <c r="E130" s="19" t="s">
        <v>281</v>
      </c>
      <c r="F130" s="19" t="s">
        <v>282</v>
      </c>
      <c r="G130" s="19" t="s">
        <v>382</v>
      </c>
      <c r="H130" s="19" t="s">
        <v>383</v>
      </c>
      <c r="I130" s="19" t="s">
        <v>384</v>
      </c>
      <c r="J130" s="19" t="s">
        <v>484</v>
      </c>
      <c r="K130" s="19" t="s">
        <v>485</v>
      </c>
      <c r="L130" s="19" t="s">
        <v>486</v>
      </c>
      <c r="M130" s="19" t="s">
        <v>836</v>
      </c>
      <c r="N130" s="19" t="s">
        <v>837</v>
      </c>
      <c r="O130" s="19" t="s">
        <v>838</v>
      </c>
      <c r="P130" s="19" t="s">
        <v>938</v>
      </c>
      <c r="Q130" s="19" t="s">
        <v>939</v>
      </c>
      <c r="R130" s="19" t="s">
        <v>940</v>
      </c>
      <c r="S130" s="19" t="s">
        <v>1290</v>
      </c>
      <c r="T130" s="19" t="s">
        <v>1291</v>
      </c>
      <c r="U130" s="19" t="s">
        <v>1292</v>
      </c>
    </row>
    <row r="131" spans="1:21" hidden="1">
      <c r="A131" s="46"/>
      <c r="B131" s="52" t="s">
        <v>2907</v>
      </c>
      <c r="C131" s="69">
        <v>7</v>
      </c>
      <c r="D131" s="19" t="s">
        <v>283</v>
      </c>
      <c r="E131" s="19" t="s">
        <v>284</v>
      </c>
      <c r="F131" s="19" t="s">
        <v>285</v>
      </c>
      <c r="G131" s="19" t="s">
        <v>385</v>
      </c>
      <c r="H131" s="19" t="s">
        <v>386</v>
      </c>
      <c r="I131" s="19" t="s">
        <v>387</v>
      </c>
      <c r="J131" s="19" t="s">
        <v>487</v>
      </c>
      <c r="K131" s="19" t="s">
        <v>488</v>
      </c>
      <c r="L131" s="19" t="s">
        <v>489</v>
      </c>
      <c r="M131" s="19" t="s">
        <v>839</v>
      </c>
      <c r="N131" s="19" t="s">
        <v>840</v>
      </c>
      <c r="O131" s="19" t="s">
        <v>841</v>
      </c>
      <c r="P131" s="19" t="s">
        <v>941</v>
      </c>
      <c r="Q131" s="19" t="s">
        <v>942</v>
      </c>
      <c r="R131" s="19" t="s">
        <v>943</v>
      </c>
      <c r="S131" s="19" t="s">
        <v>1293</v>
      </c>
      <c r="T131" s="19" t="s">
        <v>1294</v>
      </c>
      <c r="U131" s="19" t="s">
        <v>1295</v>
      </c>
    </row>
    <row r="132" spans="1:21" hidden="1">
      <c r="A132" s="46"/>
      <c r="B132" s="53" t="s">
        <v>2908</v>
      </c>
      <c r="C132" s="69">
        <v>8</v>
      </c>
      <c r="D132" s="19" t="s">
        <v>286</v>
      </c>
      <c r="E132" s="19" t="s">
        <v>287</v>
      </c>
      <c r="F132" s="19" t="s">
        <v>288</v>
      </c>
      <c r="G132" s="19" t="s">
        <v>388</v>
      </c>
      <c r="H132" s="19" t="s">
        <v>389</v>
      </c>
      <c r="I132" s="19" t="s">
        <v>390</v>
      </c>
      <c r="J132" s="19" t="s">
        <v>490</v>
      </c>
      <c r="K132" s="19" t="s">
        <v>491</v>
      </c>
      <c r="L132" s="19" t="s">
        <v>492</v>
      </c>
      <c r="M132" s="19" t="s">
        <v>842</v>
      </c>
      <c r="N132" s="19" t="s">
        <v>843</v>
      </c>
      <c r="O132" s="19" t="s">
        <v>844</v>
      </c>
      <c r="P132" s="19" t="s">
        <v>944</v>
      </c>
      <c r="Q132" s="19" t="s">
        <v>945</v>
      </c>
      <c r="R132" s="19" t="s">
        <v>946</v>
      </c>
      <c r="S132" s="19" t="s">
        <v>1296</v>
      </c>
      <c r="T132" s="19" t="s">
        <v>1297</v>
      </c>
      <c r="U132" s="19" t="s">
        <v>1298</v>
      </c>
    </row>
    <row r="133" spans="1:21" hidden="1">
      <c r="A133" s="46"/>
      <c r="B133" s="52" t="s">
        <v>2909</v>
      </c>
      <c r="C133" s="69">
        <v>9</v>
      </c>
      <c r="D133" s="19" t="s">
        <v>289</v>
      </c>
      <c r="E133" s="19" t="s">
        <v>290</v>
      </c>
      <c r="F133" s="19" t="s">
        <v>291</v>
      </c>
      <c r="G133" s="19" t="s">
        <v>391</v>
      </c>
      <c r="H133" s="19" t="s">
        <v>392</v>
      </c>
      <c r="I133" s="19" t="s">
        <v>393</v>
      </c>
      <c r="J133" s="19" t="s">
        <v>493</v>
      </c>
      <c r="K133" s="19" t="s">
        <v>494</v>
      </c>
      <c r="L133" s="19" t="s">
        <v>495</v>
      </c>
      <c r="M133" s="19" t="s">
        <v>845</v>
      </c>
      <c r="N133" s="19" t="s">
        <v>846</v>
      </c>
      <c r="O133" s="19" t="s">
        <v>847</v>
      </c>
      <c r="P133" s="19" t="s">
        <v>947</v>
      </c>
      <c r="Q133" s="19" t="s">
        <v>948</v>
      </c>
      <c r="R133" s="19" t="s">
        <v>949</v>
      </c>
      <c r="S133" s="19" t="s">
        <v>1299</v>
      </c>
      <c r="T133" s="19" t="s">
        <v>1300</v>
      </c>
      <c r="U133" s="19" t="s">
        <v>1301</v>
      </c>
    </row>
    <row r="134" spans="1:21" hidden="1">
      <c r="A134" s="46"/>
      <c r="B134" s="51" t="s">
        <v>2910</v>
      </c>
      <c r="C134" s="69">
        <v>10</v>
      </c>
      <c r="D134" s="19" t="s">
        <v>292</v>
      </c>
      <c r="E134" s="19" t="s">
        <v>293</v>
      </c>
      <c r="F134" s="19" t="s">
        <v>294</v>
      </c>
      <c r="G134" s="19" t="s">
        <v>394</v>
      </c>
      <c r="H134" s="19" t="s">
        <v>395</v>
      </c>
      <c r="I134" s="19" t="s">
        <v>396</v>
      </c>
      <c r="J134" s="19" t="s">
        <v>496</v>
      </c>
      <c r="K134" s="19" t="s">
        <v>497</v>
      </c>
      <c r="L134" s="19" t="s">
        <v>498</v>
      </c>
      <c r="M134" s="19" t="s">
        <v>848</v>
      </c>
      <c r="N134" s="19" t="s">
        <v>849</v>
      </c>
      <c r="O134" s="19" t="s">
        <v>850</v>
      </c>
      <c r="P134" s="19" t="s">
        <v>950</v>
      </c>
      <c r="Q134" s="19" t="s">
        <v>951</v>
      </c>
      <c r="R134" s="19" t="s">
        <v>952</v>
      </c>
      <c r="S134" s="19" t="s">
        <v>1302</v>
      </c>
      <c r="T134" s="19" t="s">
        <v>1303</v>
      </c>
      <c r="U134" s="19" t="s">
        <v>1304</v>
      </c>
    </row>
    <row r="135" spans="1:21" hidden="1">
      <c r="A135" s="46"/>
      <c r="B135" s="52" t="s">
        <v>2911</v>
      </c>
      <c r="C135" s="69">
        <v>11</v>
      </c>
      <c r="D135" s="19" t="s">
        <v>295</v>
      </c>
      <c r="E135" s="19" t="s">
        <v>296</v>
      </c>
      <c r="F135" s="19" t="s">
        <v>297</v>
      </c>
      <c r="G135" s="19" t="s">
        <v>397</v>
      </c>
      <c r="H135" s="19" t="s">
        <v>398</v>
      </c>
      <c r="I135" s="19" t="s">
        <v>399</v>
      </c>
      <c r="J135" s="19" t="s">
        <v>499</v>
      </c>
      <c r="K135" s="19" t="s">
        <v>500</v>
      </c>
      <c r="L135" s="19" t="s">
        <v>501</v>
      </c>
      <c r="M135" s="19" t="s">
        <v>851</v>
      </c>
      <c r="N135" s="19" t="s">
        <v>852</v>
      </c>
      <c r="O135" s="19" t="s">
        <v>853</v>
      </c>
      <c r="P135" s="19" t="s">
        <v>953</v>
      </c>
      <c r="Q135" s="19" t="s">
        <v>954</v>
      </c>
      <c r="R135" s="19" t="s">
        <v>955</v>
      </c>
      <c r="S135" s="19" t="s">
        <v>1305</v>
      </c>
      <c r="T135" s="19" t="s">
        <v>1306</v>
      </c>
      <c r="U135" s="19" t="s">
        <v>1307</v>
      </c>
    </row>
    <row r="136" spans="1:21" hidden="1">
      <c r="A136" s="46"/>
      <c r="B136" s="52" t="s">
        <v>2912</v>
      </c>
      <c r="C136" s="69">
        <v>12</v>
      </c>
      <c r="D136" s="19" t="s">
        <v>298</v>
      </c>
      <c r="E136" s="19" t="s">
        <v>299</v>
      </c>
      <c r="F136" s="19" t="s">
        <v>300</v>
      </c>
      <c r="G136" s="19" t="s">
        <v>400</v>
      </c>
      <c r="H136" s="19" t="s">
        <v>401</v>
      </c>
      <c r="I136" s="19" t="s">
        <v>402</v>
      </c>
      <c r="J136" s="19" t="s">
        <v>502</v>
      </c>
      <c r="K136" s="19" t="s">
        <v>503</v>
      </c>
      <c r="L136" s="19" t="s">
        <v>504</v>
      </c>
      <c r="M136" s="19" t="s">
        <v>854</v>
      </c>
      <c r="N136" s="19" t="s">
        <v>855</v>
      </c>
      <c r="O136" s="19" t="s">
        <v>856</v>
      </c>
      <c r="P136" s="19" t="s">
        <v>956</v>
      </c>
      <c r="Q136" s="19" t="s">
        <v>957</v>
      </c>
      <c r="R136" s="19" t="s">
        <v>958</v>
      </c>
      <c r="S136" s="19" t="s">
        <v>1308</v>
      </c>
      <c r="T136" s="19" t="s">
        <v>1309</v>
      </c>
      <c r="U136" s="19" t="s">
        <v>1310</v>
      </c>
    </row>
    <row r="137" spans="1:21" hidden="1">
      <c r="A137" s="46"/>
      <c r="B137" s="53" t="s">
        <v>2913</v>
      </c>
      <c r="C137" s="69">
        <v>13</v>
      </c>
      <c r="D137" s="19" t="s">
        <v>301</v>
      </c>
      <c r="E137" s="19" t="s">
        <v>302</v>
      </c>
      <c r="F137" s="19" t="s">
        <v>303</v>
      </c>
      <c r="G137" s="19" t="s">
        <v>403</v>
      </c>
      <c r="H137" s="19" t="s">
        <v>404</v>
      </c>
      <c r="I137" s="19" t="s">
        <v>405</v>
      </c>
      <c r="J137" s="19" t="s">
        <v>505</v>
      </c>
      <c r="K137" s="19" t="s">
        <v>506</v>
      </c>
      <c r="L137" s="19" t="s">
        <v>507</v>
      </c>
      <c r="M137" s="19" t="s">
        <v>857</v>
      </c>
      <c r="N137" s="19" t="s">
        <v>858</v>
      </c>
      <c r="O137" s="19" t="s">
        <v>859</v>
      </c>
      <c r="P137" s="19" t="s">
        <v>959</v>
      </c>
      <c r="Q137" s="19" t="s">
        <v>960</v>
      </c>
      <c r="R137" s="19" t="s">
        <v>961</v>
      </c>
      <c r="S137" s="19" t="s">
        <v>1311</v>
      </c>
      <c r="T137" s="19" t="s">
        <v>1312</v>
      </c>
      <c r="U137" s="19" t="s">
        <v>1313</v>
      </c>
    </row>
    <row r="138" spans="1:21" hidden="1">
      <c r="A138" s="46"/>
      <c r="B138" s="52" t="s">
        <v>2914</v>
      </c>
      <c r="C138" s="69">
        <v>14</v>
      </c>
      <c r="D138" s="19" t="s">
        <v>304</v>
      </c>
      <c r="E138" s="19" t="s">
        <v>305</v>
      </c>
      <c r="F138" s="19" t="s">
        <v>306</v>
      </c>
      <c r="G138" s="19" t="s">
        <v>406</v>
      </c>
      <c r="H138" s="19" t="s">
        <v>407</v>
      </c>
      <c r="I138" s="19" t="s">
        <v>408</v>
      </c>
      <c r="J138" s="19" t="s">
        <v>508</v>
      </c>
      <c r="K138" s="19" t="s">
        <v>509</v>
      </c>
      <c r="L138" s="19" t="s">
        <v>510</v>
      </c>
      <c r="M138" s="19" t="s">
        <v>860</v>
      </c>
      <c r="N138" s="19" t="s">
        <v>861</v>
      </c>
      <c r="O138" s="19" t="s">
        <v>862</v>
      </c>
      <c r="P138" s="19" t="s">
        <v>962</v>
      </c>
      <c r="Q138" s="19" t="s">
        <v>963</v>
      </c>
      <c r="R138" s="19" t="s">
        <v>964</v>
      </c>
      <c r="S138" s="19" t="s">
        <v>1314</v>
      </c>
      <c r="T138" s="19" t="s">
        <v>1315</v>
      </c>
      <c r="U138" s="19" t="s">
        <v>1316</v>
      </c>
    </row>
    <row r="139" spans="1:21" hidden="1">
      <c r="A139" s="54" t="s">
        <v>2915</v>
      </c>
      <c r="B139" s="55"/>
      <c r="C139" s="69">
        <v>15</v>
      </c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</row>
    <row r="140" spans="1:21" hidden="1">
      <c r="A140" s="46"/>
      <c r="B140" s="50" t="s">
        <v>2916</v>
      </c>
      <c r="C140" s="69">
        <v>16</v>
      </c>
      <c r="D140" s="19" t="s">
        <v>307</v>
      </c>
      <c r="E140" s="19" t="s">
        <v>308</v>
      </c>
      <c r="F140" s="19" t="s">
        <v>309</v>
      </c>
      <c r="G140" s="19" t="s">
        <v>409</v>
      </c>
      <c r="H140" s="19" t="s">
        <v>410</v>
      </c>
      <c r="I140" s="19" t="s">
        <v>411</v>
      </c>
      <c r="J140" s="19" t="s">
        <v>511</v>
      </c>
      <c r="K140" s="19" t="s">
        <v>762</v>
      </c>
      <c r="L140" s="19" t="s">
        <v>763</v>
      </c>
      <c r="M140" s="19" t="s">
        <v>863</v>
      </c>
      <c r="N140" s="19" t="s">
        <v>864</v>
      </c>
      <c r="O140" s="19" t="s">
        <v>865</v>
      </c>
      <c r="P140" s="19" t="s">
        <v>965</v>
      </c>
      <c r="Q140" s="19" t="s">
        <v>966</v>
      </c>
      <c r="R140" s="19" t="s">
        <v>967</v>
      </c>
      <c r="S140" s="19" t="s">
        <v>1317</v>
      </c>
      <c r="T140" s="19" t="s">
        <v>1318</v>
      </c>
      <c r="U140" s="19" t="s">
        <v>1319</v>
      </c>
    </row>
    <row r="141" spans="1:21" hidden="1">
      <c r="A141" s="46"/>
      <c r="B141" s="50" t="s">
        <v>2917</v>
      </c>
      <c r="C141" s="69">
        <v>17</v>
      </c>
      <c r="D141" s="19" t="s">
        <v>310</v>
      </c>
      <c r="E141" s="19" t="s">
        <v>311</v>
      </c>
      <c r="F141" s="19" t="s">
        <v>312</v>
      </c>
      <c r="G141" s="19" t="s">
        <v>412</v>
      </c>
      <c r="H141" s="19" t="s">
        <v>413</v>
      </c>
      <c r="I141" s="19" t="s">
        <v>414</v>
      </c>
      <c r="J141" s="19" t="s">
        <v>764</v>
      </c>
      <c r="K141" s="19" t="s">
        <v>765</v>
      </c>
      <c r="L141" s="19" t="s">
        <v>766</v>
      </c>
      <c r="M141" s="19" t="s">
        <v>866</v>
      </c>
      <c r="N141" s="19" t="s">
        <v>867</v>
      </c>
      <c r="O141" s="19" t="s">
        <v>868</v>
      </c>
      <c r="P141" s="19" t="s">
        <v>968</v>
      </c>
      <c r="Q141" s="19" t="s">
        <v>969</v>
      </c>
      <c r="R141" s="19" t="s">
        <v>970</v>
      </c>
      <c r="S141" s="19" t="s">
        <v>1320</v>
      </c>
      <c r="T141" s="19" t="s">
        <v>1321</v>
      </c>
      <c r="U141" s="19" t="s">
        <v>1322</v>
      </c>
    </row>
    <row r="142" spans="1:21" hidden="1">
      <c r="A142" s="54" t="s">
        <v>2918</v>
      </c>
      <c r="B142" s="56"/>
      <c r="C142" s="69">
        <v>18</v>
      </c>
      <c r="D142" s="19" t="s">
        <v>262</v>
      </c>
      <c r="E142" s="19" t="s">
        <v>263</v>
      </c>
      <c r="F142" s="19" t="s">
        <v>264</v>
      </c>
      <c r="G142" s="19" t="s">
        <v>364</v>
      </c>
      <c r="H142" s="19" t="s">
        <v>365</v>
      </c>
      <c r="I142" s="19" t="s">
        <v>366</v>
      </c>
      <c r="J142" s="19" t="s">
        <v>466</v>
      </c>
      <c r="K142" s="19" t="s">
        <v>467</v>
      </c>
      <c r="L142" s="19" t="s">
        <v>468</v>
      </c>
      <c r="M142" s="19" t="s">
        <v>818</v>
      </c>
      <c r="N142" s="19" t="s">
        <v>819</v>
      </c>
      <c r="O142" s="19" t="s">
        <v>820</v>
      </c>
      <c r="P142" s="19" t="s">
        <v>920</v>
      </c>
      <c r="Q142" s="19" t="s">
        <v>921</v>
      </c>
      <c r="R142" s="19" t="s">
        <v>922</v>
      </c>
      <c r="S142" s="19" t="s">
        <v>1272</v>
      </c>
      <c r="T142" s="19" t="s">
        <v>1273</v>
      </c>
      <c r="U142" s="19" t="s">
        <v>1274</v>
      </c>
    </row>
    <row r="143" spans="1:21" hidden="1">
      <c r="A143" s="74" t="s">
        <v>2919</v>
      </c>
      <c r="B143" s="75"/>
      <c r="C143" s="69">
        <v>19</v>
      </c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</row>
    <row r="144" spans="1:21" hidden="1">
      <c r="A144" s="58" t="s">
        <v>2920</v>
      </c>
      <c r="B144" s="59"/>
      <c r="C144" s="69">
        <v>20</v>
      </c>
      <c r="D144" s="19" t="s">
        <v>316</v>
      </c>
      <c r="E144" s="19" t="s">
        <v>317</v>
      </c>
      <c r="F144" s="19" t="s">
        <v>318</v>
      </c>
      <c r="G144" s="19" t="s">
        <v>418</v>
      </c>
      <c r="H144" s="19" t="s">
        <v>419</v>
      </c>
      <c r="I144" s="19" t="s">
        <v>420</v>
      </c>
      <c r="J144" s="19" t="s">
        <v>770</v>
      </c>
      <c r="K144" s="19" t="s">
        <v>771</v>
      </c>
      <c r="L144" s="19" t="s">
        <v>772</v>
      </c>
      <c r="M144" s="19" t="s">
        <v>872</v>
      </c>
      <c r="N144" s="19" t="s">
        <v>873</v>
      </c>
      <c r="O144" s="19" t="s">
        <v>874</v>
      </c>
      <c r="P144" s="19" t="s">
        <v>974</v>
      </c>
      <c r="Q144" s="19" t="s">
        <v>975</v>
      </c>
      <c r="R144" s="19" t="s">
        <v>976</v>
      </c>
      <c r="S144" s="19" t="s">
        <v>1326</v>
      </c>
      <c r="T144" s="19" t="s">
        <v>1327</v>
      </c>
      <c r="U144" s="19" t="s">
        <v>1328</v>
      </c>
    </row>
    <row r="145" spans="1:21" hidden="1">
      <c r="A145" s="60"/>
      <c r="B145" s="59" t="s">
        <v>2921</v>
      </c>
      <c r="C145" s="69">
        <v>21</v>
      </c>
      <c r="D145" s="19" t="s">
        <v>319</v>
      </c>
      <c r="E145" s="19" t="s">
        <v>320</v>
      </c>
      <c r="F145" s="19" t="s">
        <v>321</v>
      </c>
      <c r="G145" s="19" t="s">
        <v>421</v>
      </c>
      <c r="H145" s="19" t="s">
        <v>422</v>
      </c>
      <c r="I145" s="19" t="s">
        <v>423</v>
      </c>
      <c r="J145" s="19" t="s">
        <v>773</v>
      </c>
      <c r="K145" s="19" t="s">
        <v>774</v>
      </c>
      <c r="L145" s="19" t="s">
        <v>775</v>
      </c>
      <c r="M145" s="19" t="s">
        <v>875</v>
      </c>
      <c r="N145" s="19" t="s">
        <v>876</v>
      </c>
      <c r="O145" s="19" t="s">
        <v>877</v>
      </c>
      <c r="P145" s="19" t="s">
        <v>977</v>
      </c>
      <c r="Q145" s="19" t="s">
        <v>978</v>
      </c>
      <c r="R145" s="19" t="s">
        <v>979</v>
      </c>
      <c r="S145" s="19" t="s">
        <v>1329</v>
      </c>
      <c r="T145" s="19" t="s">
        <v>1330</v>
      </c>
      <c r="U145" s="19" t="s">
        <v>1331</v>
      </c>
    </row>
    <row r="146" spans="1:21" hidden="1">
      <c r="A146" s="60"/>
      <c r="B146" s="61" t="s">
        <v>2922</v>
      </c>
      <c r="C146" s="69">
        <v>22</v>
      </c>
      <c r="D146" s="19" t="s">
        <v>322</v>
      </c>
      <c r="E146" s="19" t="s">
        <v>323</v>
      </c>
      <c r="F146" s="19" t="s">
        <v>324</v>
      </c>
      <c r="G146" s="19" t="s">
        <v>424</v>
      </c>
      <c r="H146" s="19" t="s">
        <v>425</v>
      </c>
      <c r="I146" s="19" t="s">
        <v>426</v>
      </c>
      <c r="J146" s="19" t="s">
        <v>776</v>
      </c>
      <c r="K146" s="19" t="s">
        <v>777</v>
      </c>
      <c r="L146" s="19" t="s">
        <v>778</v>
      </c>
      <c r="M146" s="19" t="s">
        <v>878</v>
      </c>
      <c r="N146" s="19" t="s">
        <v>879</v>
      </c>
      <c r="O146" s="19" t="s">
        <v>880</v>
      </c>
      <c r="P146" s="19" t="s">
        <v>980</v>
      </c>
      <c r="Q146" s="19" t="s">
        <v>981</v>
      </c>
      <c r="R146" s="19" t="s">
        <v>982</v>
      </c>
      <c r="S146" s="19" t="s">
        <v>1332</v>
      </c>
      <c r="T146" s="19" t="s">
        <v>1333</v>
      </c>
      <c r="U146" s="19" t="s">
        <v>1334</v>
      </c>
    </row>
    <row r="147" spans="1:21" hidden="1">
      <c r="A147" s="60"/>
      <c r="B147" s="61" t="s">
        <v>2923</v>
      </c>
      <c r="C147" s="69">
        <v>23</v>
      </c>
      <c r="D147" s="19" t="s">
        <v>325</v>
      </c>
      <c r="E147" s="19" t="s">
        <v>326</v>
      </c>
      <c r="F147" s="19" t="s">
        <v>327</v>
      </c>
      <c r="G147" s="19" t="s">
        <v>427</v>
      </c>
      <c r="H147" s="19" t="s">
        <v>428</v>
      </c>
      <c r="I147" s="19" t="s">
        <v>429</v>
      </c>
      <c r="J147" s="19" t="s">
        <v>779</v>
      </c>
      <c r="K147" s="19" t="s">
        <v>780</v>
      </c>
      <c r="L147" s="19" t="s">
        <v>781</v>
      </c>
      <c r="M147" s="19" t="s">
        <v>881</v>
      </c>
      <c r="N147" s="19" t="s">
        <v>882</v>
      </c>
      <c r="O147" s="19" t="s">
        <v>883</v>
      </c>
      <c r="P147" s="19" t="s">
        <v>983</v>
      </c>
      <c r="Q147" s="19" t="s">
        <v>984</v>
      </c>
      <c r="R147" s="19" t="s">
        <v>985</v>
      </c>
      <c r="S147" s="19" t="s">
        <v>1335</v>
      </c>
      <c r="T147" s="19" t="s">
        <v>1336</v>
      </c>
      <c r="U147" s="19" t="s">
        <v>1337</v>
      </c>
    </row>
    <row r="148" spans="1:21" hidden="1">
      <c r="A148" s="60"/>
      <c r="B148" s="61" t="s">
        <v>2924</v>
      </c>
      <c r="C148" s="69">
        <v>24</v>
      </c>
      <c r="D148" s="19" t="s">
        <v>328</v>
      </c>
      <c r="E148" s="19" t="s">
        <v>329</v>
      </c>
      <c r="F148" s="19" t="s">
        <v>330</v>
      </c>
      <c r="G148" s="19" t="s">
        <v>430</v>
      </c>
      <c r="H148" s="19" t="s">
        <v>431</v>
      </c>
      <c r="I148" s="19" t="s">
        <v>432</v>
      </c>
      <c r="J148" s="19" t="s">
        <v>782</v>
      </c>
      <c r="K148" s="19" t="s">
        <v>783</v>
      </c>
      <c r="L148" s="19" t="s">
        <v>784</v>
      </c>
      <c r="M148" s="19" t="s">
        <v>884</v>
      </c>
      <c r="N148" s="19" t="s">
        <v>885</v>
      </c>
      <c r="O148" s="19" t="s">
        <v>886</v>
      </c>
      <c r="P148" s="19" t="s">
        <v>986</v>
      </c>
      <c r="Q148" s="19" t="s">
        <v>987</v>
      </c>
      <c r="R148" s="19" t="s">
        <v>988</v>
      </c>
      <c r="S148" s="19" t="s">
        <v>1338</v>
      </c>
      <c r="T148" s="19" t="s">
        <v>1339</v>
      </c>
      <c r="U148" s="19" t="s">
        <v>1340</v>
      </c>
    </row>
    <row r="149" spans="1:21" hidden="1">
      <c r="A149" s="60"/>
      <c r="B149" s="59" t="s">
        <v>2925</v>
      </c>
      <c r="C149" s="69">
        <v>25</v>
      </c>
      <c r="D149" s="19" t="s">
        <v>331</v>
      </c>
      <c r="E149" s="19" t="s">
        <v>332</v>
      </c>
      <c r="F149" s="19" t="s">
        <v>333</v>
      </c>
      <c r="G149" s="19" t="s">
        <v>433</v>
      </c>
      <c r="H149" s="19" t="s">
        <v>434</v>
      </c>
      <c r="I149" s="19" t="s">
        <v>435</v>
      </c>
      <c r="J149" s="19" t="s">
        <v>785</v>
      </c>
      <c r="K149" s="19" t="s">
        <v>786</v>
      </c>
      <c r="L149" s="19" t="s">
        <v>787</v>
      </c>
      <c r="M149" s="19" t="s">
        <v>887</v>
      </c>
      <c r="N149" s="19" t="s">
        <v>888</v>
      </c>
      <c r="O149" s="19" t="s">
        <v>889</v>
      </c>
      <c r="P149" s="19" t="s">
        <v>989</v>
      </c>
      <c r="Q149" s="19" t="s">
        <v>990</v>
      </c>
      <c r="R149" s="19" t="s">
        <v>991</v>
      </c>
      <c r="S149" s="19" t="s">
        <v>1341</v>
      </c>
      <c r="T149" s="19" t="s">
        <v>1342</v>
      </c>
      <c r="U149" s="19" t="s">
        <v>1343</v>
      </c>
    </row>
    <row r="150" spans="1:21" hidden="1">
      <c r="A150" s="60"/>
      <c r="B150" s="59" t="s">
        <v>2926</v>
      </c>
      <c r="C150" s="69">
        <v>26</v>
      </c>
      <c r="D150" s="19" t="s">
        <v>334</v>
      </c>
      <c r="E150" s="19" t="s">
        <v>335</v>
      </c>
      <c r="F150" s="19" t="s">
        <v>336</v>
      </c>
      <c r="G150" s="19" t="s">
        <v>436</v>
      </c>
      <c r="H150" s="19" t="s">
        <v>437</v>
      </c>
      <c r="I150" s="19" t="s">
        <v>438</v>
      </c>
      <c r="J150" s="19" t="s">
        <v>788</v>
      </c>
      <c r="K150" s="19" t="s">
        <v>789</v>
      </c>
      <c r="L150" s="19" t="s">
        <v>790</v>
      </c>
      <c r="M150" s="19" t="s">
        <v>890</v>
      </c>
      <c r="N150" s="19" t="s">
        <v>891</v>
      </c>
      <c r="O150" s="19" t="s">
        <v>892</v>
      </c>
      <c r="P150" s="19" t="s">
        <v>992</v>
      </c>
      <c r="Q150" s="19" t="s">
        <v>993</v>
      </c>
      <c r="R150" s="19" t="s">
        <v>994</v>
      </c>
      <c r="S150" s="19" t="s">
        <v>1344</v>
      </c>
      <c r="T150" s="19" t="s">
        <v>1345</v>
      </c>
      <c r="U150" s="19" t="s">
        <v>1346</v>
      </c>
    </row>
    <row r="151" spans="1:21" hidden="1">
      <c r="A151" s="62" t="s">
        <v>2927</v>
      </c>
      <c r="B151" s="46"/>
      <c r="C151" s="69">
        <v>27</v>
      </c>
      <c r="D151" s="19" t="s">
        <v>337</v>
      </c>
      <c r="E151" s="19" t="s">
        <v>338</v>
      </c>
      <c r="F151" s="19" t="s">
        <v>339</v>
      </c>
      <c r="G151" s="19" t="s">
        <v>439</v>
      </c>
      <c r="H151" s="19" t="s">
        <v>440</v>
      </c>
      <c r="I151" s="19" t="s">
        <v>441</v>
      </c>
      <c r="J151" s="19" t="s">
        <v>791</v>
      </c>
      <c r="K151" s="19" t="s">
        <v>792</v>
      </c>
      <c r="L151" s="19" t="s">
        <v>793</v>
      </c>
      <c r="M151" s="19" t="s">
        <v>893</v>
      </c>
      <c r="N151" s="19" t="s">
        <v>894</v>
      </c>
      <c r="O151" s="19" t="s">
        <v>895</v>
      </c>
      <c r="P151" s="19" t="s">
        <v>995</v>
      </c>
      <c r="Q151" s="19" t="s">
        <v>996</v>
      </c>
      <c r="R151" s="19" t="s">
        <v>997</v>
      </c>
      <c r="S151" s="19" t="s">
        <v>1347</v>
      </c>
      <c r="T151" s="19" t="s">
        <v>1348</v>
      </c>
      <c r="U151" s="19" t="s">
        <v>1349</v>
      </c>
    </row>
    <row r="152" spans="1:21" hidden="1">
      <c r="A152" s="60"/>
      <c r="B152" s="59" t="s">
        <v>2928</v>
      </c>
      <c r="C152" s="69">
        <v>28</v>
      </c>
      <c r="D152" s="19" t="s">
        <v>340</v>
      </c>
      <c r="E152" s="19" t="s">
        <v>341</v>
      </c>
      <c r="F152" s="19" t="s">
        <v>342</v>
      </c>
      <c r="G152" s="19" t="s">
        <v>442</v>
      </c>
      <c r="H152" s="19" t="s">
        <v>443</v>
      </c>
      <c r="I152" s="19" t="s">
        <v>444</v>
      </c>
      <c r="J152" s="19" t="s">
        <v>794</v>
      </c>
      <c r="K152" s="19" t="s">
        <v>795</v>
      </c>
      <c r="L152" s="19" t="s">
        <v>796</v>
      </c>
      <c r="M152" s="19" t="s">
        <v>896</v>
      </c>
      <c r="N152" s="19" t="s">
        <v>897</v>
      </c>
      <c r="O152" s="19" t="s">
        <v>898</v>
      </c>
      <c r="P152" s="19" t="s">
        <v>998</v>
      </c>
      <c r="Q152" s="19" t="s">
        <v>999</v>
      </c>
      <c r="R152" s="19" t="s">
        <v>1000</v>
      </c>
      <c r="S152" s="19" t="s">
        <v>1350</v>
      </c>
      <c r="T152" s="19" t="s">
        <v>1351</v>
      </c>
      <c r="U152" s="19" t="s">
        <v>1352</v>
      </c>
    </row>
    <row r="153" spans="1:21" hidden="1">
      <c r="A153" s="60"/>
      <c r="B153" s="61" t="s">
        <v>2929</v>
      </c>
      <c r="C153" s="69">
        <v>29</v>
      </c>
      <c r="D153" s="19" t="s">
        <v>343</v>
      </c>
      <c r="E153" s="19" t="s">
        <v>344</v>
      </c>
      <c r="F153" s="19" t="s">
        <v>345</v>
      </c>
      <c r="G153" s="19" t="s">
        <v>445</v>
      </c>
      <c r="H153" s="19" t="s">
        <v>446</v>
      </c>
      <c r="I153" s="19" t="s">
        <v>447</v>
      </c>
      <c r="J153" s="19" t="s">
        <v>797</v>
      </c>
      <c r="K153" s="19" t="s">
        <v>798</v>
      </c>
      <c r="L153" s="19" t="s">
        <v>799</v>
      </c>
      <c r="M153" s="19" t="s">
        <v>899</v>
      </c>
      <c r="N153" s="19" t="s">
        <v>900</v>
      </c>
      <c r="O153" s="19" t="s">
        <v>901</v>
      </c>
      <c r="P153" s="19" t="s">
        <v>1001</v>
      </c>
      <c r="Q153" s="19" t="s">
        <v>1002</v>
      </c>
      <c r="R153" s="19" t="s">
        <v>1003</v>
      </c>
      <c r="S153" s="19" t="s">
        <v>1353</v>
      </c>
      <c r="T153" s="19" t="s">
        <v>1354</v>
      </c>
      <c r="U153" s="19" t="s">
        <v>1355</v>
      </c>
    </row>
    <row r="154" spans="1:21" hidden="1">
      <c r="A154" s="60"/>
      <c r="B154" s="59" t="s">
        <v>2930</v>
      </c>
      <c r="C154" s="69">
        <v>30</v>
      </c>
      <c r="D154" s="19" t="s">
        <v>346</v>
      </c>
      <c r="E154" s="19" t="s">
        <v>347</v>
      </c>
      <c r="F154" s="19" t="s">
        <v>348</v>
      </c>
      <c r="G154" s="19" t="s">
        <v>448</v>
      </c>
      <c r="H154" s="19" t="s">
        <v>449</v>
      </c>
      <c r="I154" s="19" t="s">
        <v>450</v>
      </c>
      <c r="J154" s="19" t="s">
        <v>800</v>
      </c>
      <c r="K154" s="19" t="s">
        <v>801</v>
      </c>
      <c r="L154" s="19" t="s">
        <v>802</v>
      </c>
      <c r="M154" s="19" t="s">
        <v>902</v>
      </c>
      <c r="N154" s="19" t="s">
        <v>903</v>
      </c>
      <c r="O154" s="19" t="s">
        <v>904</v>
      </c>
      <c r="P154" s="19" t="s">
        <v>1004</v>
      </c>
      <c r="Q154" s="19" t="s">
        <v>1005</v>
      </c>
      <c r="R154" s="19" t="s">
        <v>1006</v>
      </c>
      <c r="S154" s="19" t="s">
        <v>1356</v>
      </c>
      <c r="T154" s="19" t="s">
        <v>1357</v>
      </c>
      <c r="U154" s="19" t="s">
        <v>1358</v>
      </c>
    </row>
    <row r="155" spans="1:21" hidden="1">
      <c r="A155" s="62" t="s">
        <v>2931</v>
      </c>
      <c r="B155" s="46"/>
      <c r="C155" s="69">
        <v>31</v>
      </c>
      <c r="D155" s="19" t="s">
        <v>349</v>
      </c>
      <c r="E155" s="19" t="s">
        <v>350</v>
      </c>
      <c r="F155" s="19" t="s">
        <v>351</v>
      </c>
      <c r="G155" s="19" t="s">
        <v>451</v>
      </c>
      <c r="H155" s="19" t="s">
        <v>452</v>
      </c>
      <c r="I155" s="19" t="s">
        <v>453</v>
      </c>
      <c r="J155" s="19" t="s">
        <v>803</v>
      </c>
      <c r="K155" s="19" t="s">
        <v>804</v>
      </c>
      <c r="L155" s="19" t="s">
        <v>805</v>
      </c>
      <c r="M155" s="19" t="s">
        <v>905</v>
      </c>
      <c r="N155" s="19" t="s">
        <v>906</v>
      </c>
      <c r="O155" s="19" t="s">
        <v>907</v>
      </c>
      <c r="P155" s="19" t="s">
        <v>1007</v>
      </c>
      <c r="Q155" s="19" t="s">
        <v>1008</v>
      </c>
      <c r="R155" s="19" t="s">
        <v>1009</v>
      </c>
      <c r="S155" s="19" t="s">
        <v>1359</v>
      </c>
      <c r="T155" s="19" t="s">
        <v>1360</v>
      </c>
      <c r="U155" s="19" t="s">
        <v>1361</v>
      </c>
    </row>
    <row r="156" spans="1:21" hidden="1">
      <c r="A156" s="60"/>
      <c r="B156" s="59" t="s">
        <v>2932</v>
      </c>
      <c r="C156" s="69">
        <v>32</v>
      </c>
      <c r="D156" s="19" t="s">
        <v>352</v>
      </c>
      <c r="E156" s="19" t="s">
        <v>353</v>
      </c>
      <c r="F156" s="19" t="s">
        <v>354</v>
      </c>
      <c r="G156" s="19" t="s">
        <v>454</v>
      </c>
      <c r="H156" s="19" t="s">
        <v>455</v>
      </c>
      <c r="I156" s="19" t="s">
        <v>456</v>
      </c>
      <c r="J156" s="19" t="s">
        <v>806</v>
      </c>
      <c r="K156" s="19" t="s">
        <v>807</v>
      </c>
      <c r="L156" s="19" t="s">
        <v>808</v>
      </c>
      <c r="M156" s="19" t="s">
        <v>908</v>
      </c>
      <c r="N156" s="19" t="s">
        <v>909</v>
      </c>
      <c r="O156" s="19" t="s">
        <v>910</v>
      </c>
      <c r="P156" s="19" t="s">
        <v>1010</v>
      </c>
      <c r="Q156" s="19" t="s">
        <v>1011</v>
      </c>
      <c r="R156" s="19" t="s">
        <v>1262</v>
      </c>
      <c r="S156" s="19" t="s">
        <v>1362</v>
      </c>
      <c r="T156" s="19" t="s">
        <v>1363</v>
      </c>
      <c r="U156" s="19" t="s">
        <v>1364</v>
      </c>
    </row>
    <row r="157" spans="1:21" hidden="1">
      <c r="A157" s="60"/>
      <c r="B157" s="59" t="s">
        <v>2933</v>
      </c>
      <c r="C157" s="69">
        <v>33</v>
      </c>
      <c r="D157" s="19" t="s">
        <v>355</v>
      </c>
      <c r="E157" s="19" t="s">
        <v>356</v>
      </c>
      <c r="F157" s="19" t="s">
        <v>357</v>
      </c>
      <c r="G157" s="19" t="s">
        <v>457</v>
      </c>
      <c r="H157" s="19" t="s">
        <v>458</v>
      </c>
      <c r="I157" s="19" t="s">
        <v>459</v>
      </c>
      <c r="J157" s="19" t="s">
        <v>809</v>
      </c>
      <c r="K157" s="19" t="s">
        <v>810</v>
      </c>
      <c r="L157" s="19" t="s">
        <v>811</v>
      </c>
      <c r="M157" s="19" t="s">
        <v>911</v>
      </c>
      <c r="N157" s="19" t="s">
        <v>912</v>
      </c>
      <c r="O157" s="19" t="s">
        <v>913</v>
      </c>
      <c r="P157" s="19" t="s">
        <v>1263</v>
      </c>
      <c r="Q157" s="19" t="s">
        <v>1264</v>
      </c>
      <c r="R157" s="19" t="s">
        <v>1265</v>
      </c>
      <c r="S157" s="19" t="s">
        <v>1365</v>
      </c>
      <c r="T157" s="19" t="s">
        <v>1366</v>
      </c>
      <c r="U157" s="19" t="s">
        <v>1367</v>
      </c>
    </row>
    <row r="158" spans="1:21" hidden="1">
      <c r="A158" s="60"/>
      <c r="B158" s="61" t="s">
        <v>2934</v>
      </c>
      <c r="C158" s="69">
        <v>34</v>
      </c>
      <c r="D158" s="19" t="s">
        <v>358</v>
      </c>
      <c r="E158" s="19" t="s">
        <v>359</v>
      </c>
      <c r="F158" s="19" t="s">
        <v>360</v>
      </c>
      <c r="G158" s="19" t="s">
        <v>460</v>
      </c>
      <c r="H158" s="19" t="s">
        <v>461</v>
      </c>
      <c r="I158" s="19" t="s">
        <v>462</v>
      </c>
      <c r="J158" s="19" t="s">
        <v>812</v>
      </c>
      <c r="K158" s="19" t="s">
        <v>813</v>
      </c>
      <c r="L158" s="19" t="s">
        <v>814</v>
      </c>
      <c r="M158" s="19" t="s">
        <v>914</v>
      </c>
      <c r="N158" s="19" t="s">
        <v>915</v>
      </c>
      <c r="O158" s="19" t="s">
        <v>916</v>
      </c>
      <c r="P158" s="19" t="s">
        <v>1266</v>
      </c>
      <c r="Q158" s="19" t="s">
        <v>1267</v>
      </c>
      <c r="R158" s="19" t="s">
        <v>1268</v>
      </c>
      <c r="S158" s="19" t="s">
        <v>1368</v>
      </c>
      <c r="T158" s="19" t="s">
        <v>1369</v>
      </c>
      <c r="U158" s="19" t="s">
        <v>1370</v>
      </c>
    </row>
    <row r="159" spans="1:21" hidden="1">
      <c r="A159" s="60"/>
      <c r="B159" s="59" t="s">
        <v>2935</v>
      </c>
      <c r="C159" s="69">
        <v>35</v>
      </c>
      <c r="D159" s="19" t="s">
        <v>361</v>
      </c>
      <c r="E159" s="19" t="s">
        <v>362</v>
      </c>
      <c r="F159" s="19" t="s">
        <v>363</v>
      </c>
      <c r="G159" s="19" t="s">
        <v>463</v>
      </c>
      <c r="H159" s="19" t="s">
        <v>464</v>
      </c>
      <c r="I159" s="19" t="s">
        <v>465</v>
      </c>
      <c r="J159" s="19" t="s">
        <v>815</v>
      </c>
      <c r="K159" s="19" t="s">
        <v>816</v>
      </c>
      <c r="L159" s="19" t="s">
        <v>817</v>
      </c>
      <c r="M159" s="19" t="s">
        <v>917</v>
      </c>
      <c r="N159" s="19" t="s">
        <v>918</v>
      </c>
      <c r="O159" s="19" t="s">
        <v>919</v>
      </c>
      <c r="P159" s="19" t="s">
        <v>1269</v>
      </c>
      <c r="Q159" s="19" t="s">
        <v>1270</v>
      </c>
      <c r="R159" s="19" t="s">
        <v>1271</v>
      </c>
      <c r="S159" s="19" t="s">
        <v>1371</v>
      </c>
      <c r="T159" s="19" t="s">
        <v>1372</v>
      </c>
      <c r="U159" s="19" t="s">
        <v>1373</v>
      </c>
    </row>
    <row r="160" spans="1:21" hidden="1">
      <c r="A160" s="58" t="s">
        <v>2918</v>
      </c>
      <c r="B160" s="63"/>
      <c r="C160" s="69">
        <v>36</v>
      </c>
      <c r="D160" s="19" t="s">
        <v>313</v>
      </c>
      <c r="E160" s="19" t="s">
        <v>314</v>
      </c>
      <c r="F160" s="19" t="s">
        <v>315</v>
      </c>
      <c r="G160" s="19" t="s">
        <v>415</v>
      </c>
      <c r="H160" s="19" t="s">
        <v>416</v>
      </c>
      <c r="I160" s="19" t="s">
        <v>417</v>
      </c>
      <c r="J160" s="19" t="s">
        <v>767</v>
      </c>
      <c r="K160" s="19" t="s">
        <v>768</v>
      </c>
      <c r="L160" s="19" t="s">
        <v>769</v>
      </c>
      <c r="M160" s="19" t="s">
        <v>869</v>
      </c>
      <c r="N160" s="19" t="s">
        <v>870</v>
      </c>
      <c r="O160" s="19" t="s">
        <v>871</v>
      </c>
      <c r="P160" s="19" t="s">
        <v>971</v>
      </c>
      <c r="Q160" s="19" t="s">
        <v>972</v>
      </c>
      <c r="R160" s="19" t="s">
        <v>973</v>
      </c>
      <c r="S160" s="19" t="s">
        <v>1323</v>
      </c>
      <c r="T160" s="19" t="s">
        <v>1324</v>
      </c>
      <c r="U160" s="19" t="s">
        <v>1325</v>
      </c>
    </row>
    <row r="161" spans="2:21" hidden="1">
      <c r="B161" s="67"/>
      <c r="C161" s="6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</row>
    <row r="162" spans="2:21" ht="15" hidden="1" customHeight="1">
      <c r="B162" s="67"/>
      <c r="C162" s="6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</row>
    <row r="163" spans="2:21" ht="15" hidden="1" customHeight="1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</row>
    <row r="164" spans="2:21" ht="15" hidden="1" customHeight="1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</row>
    <row r="165" spans="2:21" ht="15" customHeight="1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</row>
  </sheetData>
  <mergeCells count="19">
    <mergeCell ref="C10:E10"/>
    <mergeCell ref="G10:I10"/>
    <mergeCell ref="B5:K5"/>
    <mergeCell ref="B6:K6"/>
    <mergeCell ref="L6:T6"/>
    <mergeCell ref="A8:H8"/>
    <mergeCell ref="L8:R8"/>
    <mergeCell ref="S121:U121"/>
    <mergeCell ref="D71:F71"/>
    <mergeCell ref="G71:I71"/>
    <mergeCell ref="J71:L71"/>
    <mergeCell ref="M71:O71"/>
    <mergeCell ref="P71:R71"/>
    <mergeCell ref="S71:U71"/>
    <mergeCell ref="D121:F121"/>
    <mergeCell ref="G121:I121"/>
    <mergeCell ref="J121:L121"/>
    <mergeCell ref="M121:O121"/>
    <mergeCell ref="P121:R121"/>
  </mergeCells>
  <dataValidations count="1">
    <dataValidation type="list" allowBlank="1" showInputMessage="1" showErrorMessage="1" sqref="C10:E10" xr:uid="{3E0F1491-E567-4982-9851-B6D87E840889}">
      <formula1>$B$54:$B$59</formula1>
    </dataValidation>
  </dataValidations>
  <hyperlinks>
    <hyperlink ref="A53" r:id="rId1" display="http://www.abs.gov.au/websitedbs/d3310114.nsf/Home/©+Copyright?OpenDocument" xr:uid="{90A59CFE-0E32-45B1-A516-C9C635C7755E}"/>
    <hyperlink ref="D142" location="A126251734V" display="A126251734V" xr:uid="{F459C39E-EE26-41F2-AEEE-8371B8261A62}"/>
    <hyperlink ref="E142" location="A126266422K" display="A126266422K" xr:uid="{BC90C488-69BD-4326-9006-F1A9F67A94AD}"/>
    <hyperlink ref="F142" location="A126259078C" display="A126259078C" xr:uid="{9BFCC604-BBF9-4B41-B7BF-C0D3FFCE1889}"/>
    <hyperlink ref="D125" location="A126251770C" display="A126251770C" xr:uid="{EF3C7FEB-FE89-4A86-B51B-A1D56C487785}"/>
    <hyperlink ref="E125" location="A126266458L" display="A126266458L" xr:uid="{A87325A4-AF32-462E-BBF2-58321055C79B}"/>
    <hyperlink ref="F125" location="A126259114A" display="A126259114A" xr:uid="{B0C12515-79BD-4226-9743-C76E523D0DE9}"/>
    <hyperlink ref="D126" location="A126251718V" display="A126251718V" xr:uid="{DEB8F7AC-5632-4A2B-BED0-4BC00F9BB53E}"/>
    <hyperlink ref="E126" location="A126266406K" display="A126266406K" xr:uid="{93A0394A-6832-49C2-A7BF-428EE2DD5623}"/>
    <hyperlink ref="F126" location="A126259062K" display="A126259062K" xr:uid="{02548BE6-4AA6-42AD-B488-2B48EE389EA5}"/>
    <hyperlink ref="D127" location="A126251774L" display="A126251774L" xr:uid="{F2812B75-2718-48C3-A087-7E934AEB2FFB}"/>
    <hyperlink ref="E127" location="A126266462C" display="A126266462C" xr:uid="{CEBED5C8-18CE-4905-BF9A-DEA11FC40DB5}"/>
    <hyperlink ref="F127" location="A126259118K" display="A126259118K" xr:uid="{9D0D8F7A-293D-4008-A97B-42B617164546}"/>
    <hyperlink ref="D128" location="A126251778W" display="A126251778W" xr:uid="{947869FF-D3D7-48B9-8FA8-515E11F1A996}"/>
    <hyperlink ref="E128" location="A126266466L" display="A126266466L" xr:uid="{2D3A132F-12E1-4DDB-ACA8-159CCD4615FA}"/>
    <hyperlink ref="F128" location="A126259122A" display="A126259122A" xr:uid="{224AB92F-F3BD-41F7-9C3C-EB1DE8F5207B}"/>
    <hyperlink ref="D129" location="A126251722K" display="A126251722K" xr:uid="{7EB0383C-91D0-4A8F-B824-956996C98346}"/>
    <hyperlink ref="E129" location="A126266410A" display="A126266410A" xr:uid="{4C70A27C-1FA5-4E70-A862-1A50742E771A}"/>
    <hyperlink ref="F129" location="A126259066V" display="A126259066V" xr:uid="{0B54AE86-A244-4D41-8930-98FF1B6FB0C4}"/>
    <hyperlink ref="D130" location="A126251726V" display="A126251726V" xr:uid="{081F5392-9952-4445-A459-9F6C017EB80D}"/>
    <hyperlink ref="E130" location="A126266414K" display="A126266414K" xr:uid="{74613B1B-6B2B-4F28-87EE-11E9ADE255BA}"/>
    <hyperlink ref="F130" location="A126259070K" display="A126259070K" xr:uid="{774DAE72-A29B-47C3-9102-8F8EAF0B97F3}"/>
    <hyperlink ref="D131" location="A126251750V" display="A126251750V" xr:uid="{5A4F0532-8B22-4034-AF4B-B622BAA9396A}"/>
    <hyperlink ref="E131" location="A126266438C" display="A126266438C" xr:uid="{A0893728-C1FE-409D-9B43-C3DEDB110990}"/>
    <hyperlink ref="F131" location="A126259094C" display="A126259094C" xr:uid="{9B516021-B2FE-4CDD-92C7-7D2DB3CE22C9}"/>
    <hyperlink ref="D132" location="A126251694L" display="A126251694L" xr:uid="{FB2C2AD0-BA25-468B-BC6A-A45B46F8D1BA}"/>
    <hyperlink ref="E132" location="A126266382C" display="A126266382C" xr:uid="{9599DCCF-50A3-44F5-8F57-FA0D35534CA3}"/>
    <hyperlink ref="F132" location="A126259038K" display="A126259038K" xr:uid="{DB958F15-E6C7-4B00-A11D-A45312E8A3FB}"/>
    <hyperlink ref="D133" location="A126251782L" display="A126251782L" xr:uid="{90E9C816-FCAF-4F85-AB44-21ED221EDFD0}"/>
    <hyperlink ref="E133" location="A126266470C" display="A126266470C" xr:uid="{B759D910-E42B-4C65-8E85-3E929017C401}"/>
    <hyperlink ref="F133" location="A126259126K" display="A126259126K" xr:uid="{C66D75D8-8918-483B-86EA-0AAAC707FF6E}"/>
    <hyperlink ref="D134" location="A126251754C" display="A126251754C" xr:uid="{AA2E374F-66F6-4682-910A-2AEDFBDFCF10}"/>
    <hyperlink ref="E134" location="A126266442V" display="A126266442V" xr:uid="{C117E24C-F867-44D5-8AEF-0C3321378F17}"/>
    <hyperlink ref="F134" location="A126259098L" display="A126259098L" xr:uid="{76B6A60F-2469-48C3-9156-28DF4308FDE8}"/>
    <hyperlink ref="D135" location="A126251786W" display="A126251786W" xr:uid="{521B53AA-D523-48B2-A828-76A389A220A3}"/>
    <hyperlink ref="E135" location="A126266474L" display="A126266474L" xr:uid="{B21AB524-8229-4EAF-9A79-18EC755404AE}"/>
    <hyperlink ref="F135" location="A126259130A" display="A126259130A" xr:uid="{74F98076-B50A-498D-A8D2-DFF091EFBF94}"/>
    <hyperlink ref="D136" location="A126251698W" display="A126251698W" xr:uid="{E18B2D2C-9E3F-4D2D-988D-004DD2B4FB7B}"/>
    <hyperlink ref="E136" location="A126266386L" display="A126266386L" xr:uid="{436E2BA2-E30F-453A-9549-11BE0C7A7534}"/>
    <hyperlink ref="F136" location="A126259042A" display="A126259042A" xr:uid="{2AC95974-BD49-499A-93F0-8A15D6C8D1E8}"/>
    <hyperlink ref="D137" location="A126251658C" display="A126251658C" xr:uid="{A69907B6-A34E-48BE-9ADA-B562B447EC28}"/>
    <hyperlink ref="E137" location="A126266346V" display="A126266346V" xr:uid="{1177797D-CACF-4006-84A9-058E7537C523}"/>
    <hyperlink ref="F137" location="A126259002J" display="A126259002J" xr:uid="{D470B812-AA70-47D4-B76C-FBD3B3D80639}"/>
    <hyperlink ref="D138" location="A126251670V" display="A126251670V" xr:uid="{DC1F035D-D297-415B-8A1C-462DDE740C40}"/>
    <hyperlink ref="E138" location="A126266358C" display="A126266358C" xr:uid="{263E7471-3FBD-47AC-87D5-7CBF6B78AC3C}"/>
    <hyperlink ref="F138" location="A126259014T" display="A126259014T" xr:uid="{D31B68B1-595C-4992-82EA-5CF6C0E2064A}"/>
    <hyperlink ref="D140" location="A126251730K" display="A126251730K" xr:uid="{3AFA7D2E-B3C4-40DD-A27F-B08BC14BA938}"/>
    <hyperlink ref="E140" location="A126266418V" display="A126266418V" xr:uid="{08228172-7CCD-4C55-9250-A06893D62B77}"/>
    <hyperlink ref="F140" location="A126259074V" display="A126259074V" xr:uid="{D2DDE5CF-D75D-4F42-ACD6-4549FC34FB53}"/>
    <hyperlink ref="D141" location="A126251674C" display="A126251674C" xr:uid="{983E2278-1A54-4B93-B1CC-DA38AF07E631}"/>
    <hyperlink ref="E141" location="A126266362V" display="A126266362V" xr:uid="{05107BE3-985C-40CB-A7B1-1A32ABA6625A}"/>
    <hyperlink ref="F141" location="A126259018A" display="A126259018A" xr:uid="{A5B9EABF-92D8-4D99-971E-4EC9FAD5748B}"/>
    <hyperlink ref="D160" location="A126251666C" display="A126251666C" xr:uid="{9BAF8872-052B-4E86-A8FE-4781127838F1}"/>
    <hyperlink ref="E160" location="A126266354V" display="A126266354V" xr:uid="{F26362B2-412F-4CE9-A905-12B733CDB568}"/>
    <hyperlink ref="F160" location="A126259010J" display="A126259010J" xr:uid="{EAAB115C-E716-4358-BB53-D072703A03E9}"/>
    <hyperlink ref="D144" location="A126251758L" display="A126251758L" xr:uid="{F3D6AC9A-07B1-472D-B387-E7772999D8ED}"/>
    <hyperlink ref="E144" location="A126266446C" display="A126266446C" xr:uid="{A61CDEDF-69CB-4065-A583-D148317DAF81}"/>
    <hyperlink ref="F144" location="A126259102T" display="A126259102T" xr:uid="{EB5C5D08-A0C8-4E72-9432-773B0F537A44}"/>
    <hyperlink ref="D145" location="A126251762C" display="A126251762C" xr:uid="{3F2B9FC5-EF4E-4993-AF58-54064D6E8765}"/>
    <hyperlink ref="E145" location="A126266450V" display="A126266450V" xr:uid="{D5040897-0722-42A5-B757-F6DAB4EFEC56}"/>
    <hyperlink ref="F145" location="A126259106A" display="A126259106A" xr:uid="{50229CEA-92D4-41C3-9C56-A47F0AA9AD8B}"/>
    <hyperlink ref="D146" location="A126251682C" display="A126251682C" xr:uid="{BCE572B9-7546-4D69-A715-18B58A681FDB}"/>
    <hyperlink ref="E146" location="A126266370V" display="A126266370V" xr:uid="{C8684C9E-0C54-44ED-983D-8D4E6E9A4B72}"/>
    <hyperlink ref="F146" location="A126259026A" display="A126259026A" xr:uid="{0378A748-10B4-4370-A668-00AB6E155055}"/>
    <hyperlink ref="D147" location="A126251662V" display="A126251662V" xr:uid="{99020D59-C961-4406-8608-C942BA2CA8D3}"/>
    <hyperlink ref="E147" location="A126266350K" display="A126266350K" xr:uid="{A9B85F14-D224-4422-879B-07DB15CFA985}"/>
    <hyperlink ref="F147" location="A126259006T" display="A126259006T" xr:uid="{4C618443-FFFC-45C0-AAFE-8A9D35ADC6EE}"/>
    <hyperlink ref="D148" location="A126251702A" display="A126251702A" xr:uid="{D2B429E0-6F6E-43E3-BEA7-FE84D027DB72}"/>
    <hyperlink ref="E148" location="A126266390C" display="A126266390C" xr:uid="{E783CAAD-07C6-446D-960B-EADBA294426F}"/>
    <hyperlink ref="F148" location="A126259046K" display="A126259046K" xr:uid="{E408020B-3CC0-43CE-9966-A8DACF93AF93}"/>
    <hyperlink ref="D149" location="A126251678L" display="A126251678L" xr:uid="{308D1993-2A06-4B26-86CF-81E2BA5F510B}"/>
    <hyperlink ref="E149" location="A126266366C" display="A126266366C" xr:uid="{96138F5E-7C61-4CAC-B15C-EECF07CDD904}"/>
    <hyperlink ref="F149" location="A126259022T" display="A126259022T" xr:uid="{7BB01B87-57B8-40A4-BF00-1C84489D8A90}"/>
    <hyperlink ref="D150" location="A126251706K" display="A126251706K" xr:uid="{850E67FE-27D5-4982-B4EF-A4CDD4BD2698}"/>
    <hyperlink ref="E150" location="A126266394L" display="A126266394L" xr:uid="{C4B78792-F648-4FD1-9DDC-A7D6CF758237}"/>
    <hyperlink ref="F150" location="A126259050A" display="A126259050A" xr:uid="{F6F6453C-C04D-4E5B-BBB5-0511EC12DC0D}"/>
    <hyperlink ref="D151" location="A126251686L" display="A126251686L" xr:uid="{A84FACA9-883B-4A5D-950D-D11A3290FB2B}"/>
    <hyperlink ref="E151" location="A126266374C" display="A126266374C" xr:uid="{B58B5CEE-1DDF-4C58-881D-89C620A6CF06}"/>
    <hyperlink ref="F151" location="A126259030T" display="A126259030T" xr:uid="{62D59B3D-0BBC-4D43-9B44-1A87B90B278D}"/>
    <hyperlink ref="D152" location="A126251710A" display="A126251710A" xr:uid="{01C6CCC1-0A1A-4556-8BEE-112DA1C70446}"/>
    <hyperlink ref="E152" location="A126266398W" display="A126266398W" xr:uid="{4995231D-55C8-47E5-A10F-2157938579AD}"/>
    <hyperlink ref="F152" location="A126259054K" display="A126259054K" xr:uid="{4C788874-372F-45D8-981E-693D1014E1E2}"/>
    <hyperlink ref="D153" location="A126251738C" display="A126251738C" xr:uid="{1BB43653-EF54-4BDD-93C7-5E6A2D83086E}"/>
    <hyperlink ref="E153" location="A126266426V" display="A126266426V" xr:uid="{051B6CBC-5093-4FC9-A2EE-0F154F8F8672}"/>
    <hyperlink ref="F153" location="A126259082V" display="A126259082V" xr:uid="{1C057B09-50CC-4980-BA27-1685B251C5B8}"/>
    <hyperlink ref="D154" location="A126251714K" display="A126251714K" xr:uid="{F6446898-7A7F-4A51-B7E1-B0BA5763DE3F}"/>
    <hyperlink ref="E154" location="A126266402A" display="A126266402A" xr:uid="{C959C5E5-A6C6-44ED-AE1B-3D8772F2589F}"/>
    <hyperlink ref="F154" location="A126259058V" display="A126259058V" xr:uid="{4F0CFC37-1AC6-4452-9824-D5C321602E18}"/>
    <hyperlink ref="D155" location="A126251690C" display="A126251690C" xr:uid="{F2BADDA5-FB9E-4670-B9C0-82DAA3483DE9}"/>
    <hyperlink ref="E155" location="A126266378L" display="A126266378L" xr:uid="{E894B468-4AAB-4E2F-99CC-11A2290CD0BE}"/>
    <hyperlink ref="F155" location="A126259034A" display="A126259034A" xr:uid="{8365A0D9-F4EC-4C6B-9E3F-2DB550B1F72C}"/>
    <hyperlink ref="D156" location="A126251766L" display="A126251766L" xr:uid="{A771429D-9968-4154-AE40-E5AFEAEE1FFA}"/>
    <hyperlink ref="E156" location="A126266454C" display="A126266454C" xr:uid="{EF55E091-E88D-4B3C-A4D7-F3D97C44B7CF}"/>
    <hyperlink ref="F156" location="A126259110T" display="A126259110T" xr:uid="{9E692F1F-ABF1-46DA-A8B3-C0FB8A072F96}"/>
    <hyperlink ref="D157" location="A126251742V" display="A126251742V" xr:uid="{09EBD409-FF43-45E0-9A7B-5B4DC9706E27}"/>
    <hyperlink ref="E157" location="A126266430K" display="A126266430K" xr:uid="{C84A7F48-95B9-4A08-8D6F-B9A425FFEF0B}"/>
    <hyperlink ref="F157" location="A126259086C" display="A126259086C" xr:uid="{E946A4BD-CC63-479F-860A-B6D1FD2C3E77}"/>
    <hyperlink ref="D158" location="A126251746C" display="A126251746C" xr:uid="{37AAF3E7-2C01-4D29-93FD-4937D34CD247}"/>
    <hyperlink ref="E158" location="A126266434V" display="A126266434V" xr:uid="{AE626E18-E4E0-47F1-B731-7BDB29DD757D}"/>
    <hyperlink ref="F158" location="A126259090V" display="A126259090V" xr:uid="{9876C917-877B-4B79-94A3-C3EF4C3F5E2A}"/>
    <hyperlink ref="D159" location="A126251790L" display="A126251790L" xr:uid="{F2C34C0D-0E5E-4E5E-BB78-5870334B5FE4}"/>
    <hyperlink ref="E159" location="A126266478W" display="A126266478W" xr:uid="{5EECDE4A-28F5-43DC-A889-53E43DA7131D}"/>
    <hyperlink ref="F159" location="A126259134K" display="A126259134K" xr:uid="{41110A7B-D46D-4E0D-9DE3-608B2ADAD4EB}"/>
    <hyperlink ref="G142" location="A126255406F" display="A126255406F" xr:uid="{BA8D0217-872C-4CCE-8A3A-71BC3016C67B}"/>
    <hyperlink ref="H142" location="A126270094L" display="A126270094L" xr:uid="{572BB363-42E1-4AB6-AA63-0180749A675B}"/>
    <hyperlink ref="I142" location="A126262750X" display="A126262750X" xr:uid="{1D81E469-4514-46B7-B5D3-7786DC773D7E}"/>
    <hyperlink ref="G125" location="A126255442R" display="A126255442R" xr:uid="{7F039AEF-59BF-4F4F-835B-D1ABB2D41E0D}"/>
    <hyperlink ref="H125" location="A126270130K" display="A126270130K" xr:uid="{D9140A69-2713-46FC-8C72-D05275E8D378}"/>
    <hyperlink ref="I125" location="A126262786A" display="A126262786A" xr:uid="{AF08FE01-DA00-414C-AD5A-DCFD98E7EA66}"/>
    <hyperlink ref="G126" location="A126255390X" display="A126255390X" xr:uid="{862CAA52-F782-4AD2-A90D-AE56422C6578}"/>
    <hyperlink ref="H126" location="A126270078L" display="A126270078L" xr:uid="{BD75856A-1CD8-4A69-AF09-B843C987EA19}"/>
    <hyperlink ref="I126" location="A126262734X" display="A126262734X" xr:uid="{1365BD54-EFEB-4DC2-B600-C3BA2FCCBABE}"/>
    <hyperlink ref="G127" location="A126255446X" display="A126255446X" xr:uid="{E01511D4-77FE-4693-B204-4EE2B11C431E}"/>
    <hyperlink ref="H127" location="A126270134V" display="A126270134V" xr:uid="{298E881E-517C-4E13-9D86-57A9F877723D}"/>
    <hyperlink ref="I127" location="A126262790T" display="A126262790T" xr:uid="{ADD45916-F5E4-49B8-B2B4-4F8C833E119F}"/>
    <hyperlink ref="G128" location="A126255450R" display="A126255450R" xr:uid="{22DB145C-C5F2-4902-B3A5-DA7BC981FBDC}"/>
    <hyperlink ref="H128" location="A126270138C" display="A126270138C" xr:uid="{8847C33B-1997-4F8A-8284-74788775AD1D}"/>
    <hyperlink ref="I128" location="A126262794A" display="A126262794A" xr:uid="{8BA12C07-1707-4B3B-A762-8DA389E97252}"/>
    <hyperlink ref="G129" location="A126255394J" display="A126255394J" xr:uid="{7AA88BA3-131A-434B-9095-AA7D84CBE14E}"/>
    <hyperlink ref="H129" location="A126270082C" display="A126270082C" xr:uid="{F4BC76CC-5901-48FE-93A5-5363B0B92894}"/>
    <hyperlink ref="I129" location="A126262738J" display="A126262738J" xr:uid="{3A022732-F230-4E2F-90A4-385DC19ACA20}"/>
    <hyperlink ref="G130" location="A126255398T" display="A126255398T" xr:uid="{C8CC3AEA-4487-4C5F-AD7D-B229A9D35A13}"/>
    <hyperlink ref="H130" location="A126270086L" display="A126270086L" xr:uid="{496DF7FC-29C2-4FF5-9DEA-5D6B3DC5CD2D}"/>
    <hyperlink ref="I130" location="A126262742X" display="A126262742X" xr:uid="{F67A7183-8AFD-46AD-A073-469805E24A03}"/>
    <hyperlink ref="G131" location="A126255422F" display="A126255422F" xr:uid="{FFE4B750-5067-4CC0-92DD-2150CBD06E92}"/>
    <hyperlink ref="H131" location="A126270110A" display="A126270110A" xr:uid="{F68BB6A7-FA47-4596-81A4-DCB83E0981D8}"/>
    <hyperlink ref="I131" location="A126262766T" display="A126262766T" xr:uid="{1F1E4262-EB2C-4D9A-8868-0DECDFBFEED9}"/>
    <hyperlink ref="G132" location="A126255366X" display="A126255366X" xr:uid="{46841A55-2175-4FC6-AF2B-B85EBBF1E26E}"/>
    <hyperlink ref="H132" location="A126270054V" display="A126270054V" xr:uid="{DEB3C2D1-0451-488B-9372-218407B13D51}"/>
    <hyperlink ref="I132" location="A126262710F" display="A126262710F" xr:uid="{4D4101AC-B953-40DA-AD03-9FBB9B55B664}"/>
    <hyperlink ref="G133" location="A126255454X" display="A126255454X" xr:uid="{9AD54026-B72B-40E1-88EC-C273CA460499}"/>
    <hyperlink ref="H133" location="A126270142V" display="A126270142V" xr:uid="{EC13AAC1-A1D3-4AD3-8E13-E251268FF6D2}"/>
    <hyperlink ref="I133" location="A126262798K" display="A126262798K" xr:uid="{DD2A1D69-2407-4DA6-BD98-1CFDB2BE6DD4}"/>
    <hyperlink ref="G134" location="A126255426R" display="A126255426R" xr:uid="{8AB0E8A8-71A4-43DE-BFD0-4CAF61DE4D26}"/>
    <hyperlink ref="H134" location="A126270114K" display="A126270114K" xr:uid="{1A9A4308-146A-4A5F-94C6-09662F6D8305}"/>
    <hyperlink ref="I134" location="A126262770J" display="A126262770J" xr:uid="{79310214-DE5A-4701-9170-7ABB255610B3}"/>
    <hyperlink ref="G135" location="A126255458J" display="A126255458J" xr:uid="{47921D3B-0F28-4348-AF01-BF194B7D4191}"/>
    <hyperlink ref="H135" location="A126270146C" display="A126270146C" xr:uid="{3FEA41AD-0390-42A3-A596-8177ED9BF3D1}"/>
    <hyperlink ref="I135" location="A126262802R" display="A126262802R" xr:uid="{08397972-A768-4736-A007-F2ACB7A2574F}"/>
    <hyperlink ref="G136" location="A126255370R" display="A126255370R" xr:uid="{F3335CB8-05A5-46E9-B4F7-483060750E73}"/>
    <hyperlink ref="H136" location="A126270058C" display="A126270058C" xr:uid="{C0590BBA-40A4-45EB-81BE-84C744048DCA}"/>
    <hyperlink ref="I136" location="A126262714R" display="A126262714R" xr:uid="{6EA0C65B-A419-4FCA-AF6B-44119D9299AB}"/>
    <hyperlink ref="G137" location="A126255330W" display="A126255330W" xr:uid="{174EFEFF-6018-458A-AA99-7932370FC967}"/>
    <hyperlink ref="H137" location="A126270018K" display="A126270018K" xr:uid="{3A7BE654-214D-48BF-AD7F-3ED095853828}"/>
    <hyperlink ref="I137" location="A126262674J" display="A126262674J" xr:uid="{882BD317-484D-4438-8B09-F05E304DA171}"/>
    <hyperlink ref="G138" location="A126255342F" display="A126255342F" xr:uid="{6E650C4B-3780-45CC-9321-FEC838E8273E}"/>
    <hyperlink ref="H138" location="A126270030A" display="A126270030A" xr:uid="{7D74A60B-A67E-4FB5-BA96-902FD930BB2A}"/>
    <hyperlink ref="I138" location="A126262686T" display="A126262686T" xr:uid="{FC030151-93D9-40C7-8447-B95A27319A6F}"/>
    <hyperlink ref="G140" location="A126255402W" display="A126255402W" xr:uid="{3C42BF52-EDBD-4BE7-A08F-0C1F0897B95D}"/>
    <hyperlink ref="H140" location="A126270090C" display="A126270090C" xr:uid="{BA4519E6-DBF1-4742-A71E-A71BB00496FB}"/>
    <hyperlink ref="I140" location="A126262746J" display="A126262746J" xr:uid="{1C4151AA-A934-4357-AAAF-F484B6D9FE20}"/>
    <hyperlink ref="G141" location="A126255346R" display="A126255346R" xr:uid="{7B00EBAE-5867-4124-9780-475891ABA354}"/>
    <hyperlink ref="H141" location="A126270034K" display="A126270034K" xr:uid="{34A47C88-E898-42E8-A511-35AF2D516580}"/>
    <hyperlink ref="I141" location="A126262690J" display="A126262690J" xr:uid="{CFA2746F-7A1B-4EC1-BAF5-AD1F871612D6}"/>
    <hyperlink ref="G160" location="A126255338R" display="A126255338R" xr:uid="{90726835-C24E-4A58-9D81-00D91EE67567}"/>
    <hyperlink ref="H160" location="A126270026K" display="A126270026K" xr:uid="{73A4337F-093F-456F-9081-EFB9D0B3A912}"/>
    <hyperlink ref="I160" location="A126262682J" display="A126262682J" xr:uid="{7F09E76E-B759-4D39-8794-5289DA9F1DEC}"/>
    <hyperlink ref="G144" location="A126255430F" display="A126255430F" xr:uid="{EFC03B0B-30A3-4913-B128-6A4702429611}"/>
    <hyperlink ref="H144" location="A126270118V" display="A126270118V" xr:uid="{656E18FD-2687-4D09-A526-336E62111671}"/>
    <hyperlink ref="I144" location="A126262774T" display="A126262774T" xr:uid="{8808891A-9899-417C-A421-D8E5700E52CD}"/>
    <hyperlink ref="G145" location="A126255434R" display="A126255434R" xr:uid="{F46D3A66-0C48-4493-9D07-BB7C603AAED9}"/>
    <hyperlink ref="H145" location="A126270122K" display="A126270122K" xr:uid="{7A21B56B-6B61-44AF-BD2C-57AC7675F74E}"/>
    <hyperlink ref="I145" location="A126262778A" display="A126262778A" xr:uid="{9B8F65D4-B294-4500-9F72-3C8660BE0F49}"/>
    <hyperlink ref="G146" location="A126255354R" display="A126255354R" xr:uid="{E9743799-FBC1-4DAA-AB76-B9C6220E7D08}"/>
    <hyperlink ref="H146" location="A126270042K" display="A126270042K" xr:uid="{DCF3A84B-3708-4BC9-8BFD-955B9BAB395F}"/>
    <hyperlink ref="I146" location="A126262698A" display="A126262698A" xr:uid="{F73358E4-DA16-4DE3-9BDC-1767D5F64439}"/>
    <hyperlink ref="G147" location="A126255334F" display="A126255334F" xr:uid="{3F238583-6308-4699-9AF1-5A61EA5E4B2F}"/>
    <hyperlink ref="H147" location="A126270022A" display="A126270022A" xr:uid="{65F05650-7E5A-4CBB-BE21-9AC425AE553D}"/>
    <hyperlink ref="I147" location="A126262678T" display="A126262678T" xr:uid="{8F95346E-AEAF-4DF4-A440-82A657009A7D}"/>
    <hyperlink ref="G148" location="A126255374X" display="A126255374X" xr:uid="{94DD7199-E1DE-4039-81AB-8F93BBAE81BC}"/>
    <hyperlink ref="H148" location="A126270062V" display="A126270062V" xr:uid="{95567195-5F90-4A5F-AC57-CED2243E4700}"/>
    <hyperlink ref="I148" location="A126262718X" display="A126262718X" xr:uid="{FE67B308-2972-44EC-99CC-7926B5C8BC48}"/>
    <hyperlink ref="G149" location="A126255350F" display="A126255350F" xr:uid="{5783F262-35A7-434C-9DDF-3BA4A4E6B509}"/>
    <hyperlink ref="H149" location="A126270038V" display="A126270038V" xr:uid="{27F55164-63BE-4503-96B6-D078AE570089}"/>
    <hyperlink ref="I149" location="A126262694T" display="A126262694T" xr:uid="{362A6728-6D5A-4515-95A3-D46D8A4C9561}"/>
    <hyperlink ref="G150" location="A126255378J" display="A126255378J" xr:uid="{3F56CB5D-62EA-45DA-AFC4-8BCB810F796D}"/>
    <hyperlink ref="H150" location="A126270066C" display="A126270066C" xr:uid="{5415EDFC-D2EB-461B-8F61-CF89FA3C6583}"/>
    <hyperlink ref="I150" location="A126262722R" display="A126262722R" xr:uid="{841DEE17-4934-47C9-8693-BD7B950A88EB}"/>
    <hyperlink ref="G151" location="A126255358X" display="A126255358X" xr:uid="{A7EBBC6B-B356-4A24-95C8-CD9D8135F585}"/>
    <hyperlink ref="H151" location="A126270046V" display="A126270046V" xr:uid="{1CBA0945-FEE3-4B3B-964D-3553F3016FE9}"/>
    <hyperlink ref="I151" location="A126262702F" display="A126262702F" xr:uid="{39412B0D-967C-4395-8641-C34D1049E878}"/>
    <hyperlink ref="G152" location="A126255382X" display="A126255382X" xr:uid="{9518006B-1F16-4BAD-B746-9C5702B5F6CE}"/>
    <hyperlink ref="H152" location="A126270070V" display="A126270070V" xr:uid="{925A2BC5-D263-4F00-8439-6B84D8BB5D5C}"/>
    <hyperlink ref="I152" location="A126262726X" display="A126262726X" xr:uid="{6039F28F-A666-4CEB-B788-584A2E9C3C3C}"/>
    <hyperlink ref="G153" location="A126255410W" display="A126255410W" xr:uid="{EC28E99E-E2DA-4CEE-A29F-F975796048AF}"/>
    <hyperlink ref="H153" location="A126270098W" display="A126270098W" xr:uid="{71A4C502-5960-4658-8959-910D5C8AF16E}"/>
    <hyperlink ref="I153" location="A126262754J" display="A126262754J" xr:uid="{F1263F63-D1A1-4F25-AC4F-A37853BE3801}"/>
    <hyperlink ref="G154" location="A126255386J" display="A126255386J" xr:uid="{5D64ED5E-E07C-493E-A966-D9BACB792CB5}"/>
    <hyperlink ref="H154" location="A126270074C" display="A126270074C" xr:uid="{11D91ADB-3844-44E0-92C4-348B11F2EC58}"/>
    <hyperlink ref="I154" location="A126262730R" display="A126262730R" xr:uid="{3C7E44B1-0324-4D72-9E4D-471D817B1C69}"/>
    <hyperlink ref="G155" location="A126255362R" display="A126255362R" xr:uid="{80B171BE-85F7-448B-BCC4-FB182EAAC3E2}"/>
    <hyperlink ref="H155" location="A126270050K" display="A126270050K" xr:uid="{2C98B875-10E9-4270-A2D8-A51DB53BE284}"/>
    <hyperlink ref="I155" location="A126262706R" display="A126262706R" xr:uid="{54AB8B4F-B093-4E19-8DF4-38C294434556}"/>
    <hyperlink ref="G156" location="A126255438X" display="A126255438X" xr:uid="{6B5359DC-22E1-49AD-8F02-AB4684AEB43A}"/>
    <hyperlink ref="H156" location="A126270126V" display="A126270126V" xr:uid="{620AAB3B-1B9A-43D7-A9CD-3DD07D8E6A69}"/>
    <hyperlink ref="I156" location="A126262782T" display="A126262782T" xr:uid="{2A34B503-2844-4D6F-9635-66F594499350}"/>
    <hyperlink ref="G157" location="A126255414F" display="A126255414F" xr:uid="{2190ACBE-6407-4014-A585-F126621FC2ED}"/>
    <hyperlink ref="H157" location="A126270102A" display="A126270102A" xr:uid="{86A03AE1-DA66-4C91-B607-96D6E5DDB092}"/>
    <hyperlink ref="I157" location="A126262758T" display="A126262758T" xr:uid="{CF4A97BE-893B-4177-B806-2B703C8DE2D6}"/>
    <hyperlink ref="G158" location="A126255418R" display="A126255418R" xr:uid="{0AFC3444-DD23-47C6-A5D4-C42A55931B92}"/>
    <hyperlink ref="H158" location="A126270106K" display="A126270106K" xr:uid="{CD191182-27FB-4459-A6EB-026BD9ED3C47}"/>
    <hyperlink ref="I158" location="A126262762J" display="A126262762J" xr:uid="{106977BD-495E-4F95-9D62-EEA18438126E}"/>
    <hyperlink ref="G159" location="A126255462X" display="A126255462X" xr:uid="{040A9411-F78F-4914-B2BA-24E8CE3ABD45}"/>
    <hyperlink ref="H159" location="A126270150V" display="A126270150V" xr:uid="{01FB3C34-AEC3-4BEB-96D4-46E1C83B60EE}"/>
    <hyperlink ref="I159" location="A126262806X" display="A126262806X" xr:uid="{7114AA42-9943-4EBB-A921-EAAA8AA881AB}"/>
    <hyperlink ref="J142" location="A126252958X" display="A126252958X" xr:uid="{94881594-9520-4B97-A1B2-E9E814D81162}"/>
    <hyperlink ref="K142" location="A126267646R" display="A126267646R" xr:uid="{6EAE1326-6618-413E-97C6-7B17FD6292B1}"/>
    <hyperlink ref="L142" location="A126260302J" display="A126260302J" xr:uid="{A3CA0A01-30C3-4A40-889B-6B67C7EFE03A}"/>
    <hyperlink ref="J125" location="A126252994J" display="A126252994J" xr:uid="{AC833505-EBEA-4D70-8E07-3795C14BA4C2}"/>
    <hyperlink ref="K125" location="A126267682X" display="A126267682X" xr:uid="{18A2D6BA-F93C-4FDB-B7FA-3D2E153EC292}"/>
    <hyperlink ref="L125" location="A126260338K" display="A126260338K" xr:uid="{B8831013-E90E-4BF3-ADBC-CE8904A09906}"/>
    <hyperlink ref="J126" location="A126252942F" display="A126252942F" xr:uid="{3FF32D29-A60F-43D5-A4CA-EA7D6E6A82C5}"/>
    <hyperlink ref="K126" location="A126267630W" display="A126267630W" xr:uid="{9734A9CF-D7E8-4600-B929-DF038614B9CA}"/>
    <hyperlink ref="L126" location="A126260286V" display="A126260286V" xr:uid="{F33DC83D-A9A8-4429-AE72-AF747666A44E}"/>
    <hyperlink ref="J127" location="A126252998T" display="A126252998T" xr:uid="{EC97F348-64D6-46E7-9979-699B62265C6E}"/>
    <hyperlink ref="K127" location="A126267686J" display="A126267686J" xr:uid="{D385E53B-C80C-492A-B998-76F493E498B2}"/>
    <hyperlink ref="L127" location="A126260342A" display="A126260342A" xr:uid="{C4C23ADC-709F-4FD5-A54F-2EEF2F0AA022}"/>
    <hyperlink ref="J128" location="A126253002X" display="A126253002X" xr:uid="{0BC51F38-5A15-48A3-86F2-F1C40C776313}"/>
    <hyperlink ref="K128" location="A126267690X" display="A126267690X" xr:uid="{7199D640-FC7A-46BD-83C9-542185FC3BBB}"/>
    <hyperlink ref="L128" location="A126260346K" display="A126260346K" xr:uid="{39595219-CA7F-403E-B4F8-2B5293B538A2}"/>
    <hyperlink ref="J129" location="A126252946R" display="A126252946R" xr:uid="{1631277F-5C0F-4B74-ACF1-56C28431BB25}"/>
    <hyperlink ref="K129" location="A126267634F" display="A126267634F" xr:uid="{05A728D2-814C-4EEF-86A8-3B5D829233E8}"/>
    <hyperlink ref="L129" location="A126260290K" display="A126260290K" xr:uid="{C79490D2-04F9-46B1-B0A6-C40C4B5257C0}"/>
    <hyperlink ref="J130" location="A126252950F" display="A126252950F" xr:uid="{04173442-0EF9-47A6-9002-14D8510BCEB1}"/>
    <hyperlink ref="K130" location="A126267638R" display="A126267638R" xr:uid="{D9261281-CB47-48EF-AF9C-A220365C0522}"/>
    <hyperlink ref="L130" location="A126260294V" display="A126260294V" xr:uid="{066C4875-BD82-4C9E-8605-17360F0B7A35}"/>
    <hyperlink ref="J131" location="A126252974X" display="A126252974X" xr:uid="{DB61E349-71E1-4801-8E0B-BE6599749BDF}"/>
    <hyperlink ref="K131" location="A126267662R" display="A126267662R" xr:uid="{E25526D5-5798-444D-A027-207EA5515C0F}"/>
    <hyperlink ref="L131" location="A126260318A" display="A126260318A" xr:uid="{0E0070AB-446C-402B-922E-C4C536E5F75D}"/>
    <hyperlink ref="J132" location="A126252918F" display="A126252918F" xr:uid="{36054E32-41FF-4471-8D0C-60CFB0222989}"/>
    <hyperlink ref="K132" location="A126267606W" display="A126267606W" xr:uid="{CB3A645C-CC9E-4AA0-9DF3-57194B9ED560}"/>
    <hyperlink ref="L132" location="A126260262A" display="A126260262A" xr:uid="{A29C60E0-68B4-46DB-BB3A-37E86E059741}"/>
    <hyperlink ref="J133" location="A126253006J" display="A126253006J" xr:uid="{E98A28B5-4A94-415A-BBF9-2033B4204F65}"/>
    <hyperlink ref="K133" location="A126267694J" display="A126267694J" xr:uid="{623CFF00-C7D8-45EC-A614-57B02DA0DAE3}"/>
    <hyperlink ref="L133" location="A126260350A" display="A126260350A" xr:uid="{8588E1CB-12D5-48FA-A2A9-DEC5903F76A8}"/>
    <hyperlink ref="J134" location="A126252978J" display="A126252978J" xr:uid="{78079444-631D-43AE-A155-1A4C2C80295D}"/>
    <hyperlink ref="K134" location="A126267666X" display="A126267666X" xr:uid="{C531FE57-A745-429F-A337-FD41A0EAE852}"/>
    <hyperlink ref="L134" location="A126260322T" display="A126260322T" xr:uid="{F861AA8C-2D12-4FD3-ACCC-2ED4D96DCBE3}"/>
    <hyperlink ref="J135" location="A126253010X" display="A126253010X" xr:uid="{8CAAF08D-5264-4145-A6FA-BA91CEC151E6}"/>
    <hyperlink ref="K135" location="A126267698T" display="A126267698T" xr:uid="{1A0C9C13-B549-45C3-8232-5C875A978C22}"/>
    <hyperlink ref="L135" location="A126260354K" display="A126260354K" xr:uid="{CE4EF7EB-0B09-4ED9-875C-317F47D04819}"/>
    <hyperlink ref="J136" location="A126252922W" display="A126252922W" xr:uid="{DBC5FABB-F6A7-43F8-9949-4072ACF81C57}"/>
    <hyperlink ref="K136" location="A126267610L" display="A126267610L" xr:uid="{B494DE72-8125-4900-A057-4A6908843E03}"/>
    <hyperlink ref="L136" location="A126260266K" display="A126260266K" xr:uid="{B1F2B1E2-DB6E-4325-AC46-499F0F72A614}"/>
    <hyperlink ref="J137" location="A126252882R" display="A126252882R" xr:uid="{E860FA3D-1AD8-45C8-A7CA-5EA6403237B1}"/>
    <hyperlink ref="K137" location="A126267570F" display="A126267570F" xr:uid="{DA4DBB59-4D2C-45D8-B453-B1D2F732259A}"/>
    <hyperlink ref="L137" location="A126260226T" display="A126260226T" xr:uid="{FE97487F-CD6C-4BE3-97EB-BAE7C8E62FBE}"/>
    <hyperlink ref="J138" location="A126252894X" display="A126252894X" xr:uid="{BC7545BE-FF85-4B64-B4C2-868AFCD760D4}"/>
    <hyperlink ref="K138" location="A126267582R" display="A126267582R" xr:uid="{F3F8390A-79FC-4093-8858-E7E42F5F922B}"/>
    <hyperlink ref="L138" location="A126260238A" display="A126260238A" xr:uid="{74BF24E7-685C-47B3-BBA3-4DF481CD6BAE}"/>
    <hyperlink ref="J140" location="A126252954R" display="A126252954R" xr:uid="{137147AB-F017-4F4C-8D72-25CD9D542AC9}"/>
    <hyperlink ref="K140" location="A126267642F" display="A126267642F" xr:uid="{C3BC245A-AB9C-4F98-92FB-E77E9DEFA0F0}"/>
    <hyperlink ref="L140" location="A126260298C" display="A126260298C" xr:uid="{647F9C1E-A71D-45B3-8B42-E58F26B23E40}"/>
    <hyperlink ref="J141" location="A126252898J" display="A126252898J" xr:uid="{CC2A264E-BDD0-4187-9C07-B4BDEC043CB7}"/>
    <hyperlink ref="K141" location="A126267586X" display="A126267586X" xr:uid="{30C80132-72A6-4A56-ADFC-F8F29B73CB08}"/>
    <hyperlink ref="L141" location="A126260242T" display="A126260242T" xr:uid="{89BB4580-32E8-4F16-B897-F3AC721E08E2}"/>
    <hyperlink ref="J160" location="A126252890R" display="A126252890R" xr:uid="{CF316A83-A3BD-4758-9F2A-66551251BFA9}"/>
    <hyperlink ref="K160" location="A126267578X" display="A126267578X" xr:uid="{B62355B2-E286-4E1F-A70E-10BAFF5F6081}"/>
    <hyperlink ref="L160" location="A126260234T" display="A126260234T" xr:uid="{F09D5215-C81F-4122-8225-9E6CCC234B3D}"/>
    <hyperlink ref="J144" location="A126252982X" display="A126252982X" xr:uid="{F706B052-DADC-4B72-B0C4-C92D2A8F88CA}"/>
    <hyperlink ref="K144" location="A126267670R" display="A126267670R" xr:uid="{DA3ED008-541B-4C01-8859-652CF4F858DD}"/>
    <hyperlink ref="L144" location="A126260326A" display="A126260326A" xr:uid="{780D7865-5D9D-43D6-ADA9-3051E5BF2DFF}"/>
    <hyperlink ref="J145" location="A126252986J" display="A126252986J" xr:uid="{AB26E587-33B7-4644-8EEC-6B66C0B2A2EC}"/>
    <hyperlink ref="K145" location="A126267674X" display="A126267674X" xr:uid="{3138BE29-B9B8-4991-B19D-A5CFE23F9787}"/>
    <hyperlink ref="L145" location="A126260330T" display="A126260330T" xr:uid="{CEE907F3-2E89-4B31-BAE0-86B8F87547BB}"/>
    <hyperlink ref="J146" location="A126252906W" display="A126252906W" xr:uid="{122C8DEE-E0B0-4D4E-9A38-1C30DD2A2F23}"/>
    <hyperlink ref="K146" location="A126267594X" display="A126267594X" xr:uid="{794F2C68-DC88-4232-9D3E-C13AB328ACCC}"/>
    <hyperlink ref="L146" location="A126260250T" display="A126260250T" xr:uid="{297A37A4-E052-4255-9F97-CCE43CD51DC6}"/>
    <hyperlink ref="J147" location="A126252886X" display="A126252886X" xr:uid="{95C77835-4F55-4CD0-9089-256EDFFC6A90}"/>
    <hyperlink ref="K147" location="A126267574R" display="A126267574R" xr:uid="{EF881058-366E-4642-98F2-A8B235356DAA}"/>
    <hyperlink ref="L147" location="A126260230J" display="A126260230J" xr:uid="{3CCA77C9-67C4-42D9-B504-307F95411F2B}"/>
    <hyperlink ref="J148" location="A126252926F" display="A126252926F" xr:uid="{2695E326-DA70-48F1-A1DD-7D53D6E5F7F4}"/>
    <hyperlink ref="K148" location="A126267614W" display="A126267614W" xr:uid="{0646DDEC-90D3-4755-9C94-0934A10B0406}"/>
    <hyperlink ref="L148" location="A126260270A" display="A126260270A" xr:uid="{920BEDE0-F05D-4E38-A6A2-976DC8E4A6C1}"/>
    <hyperlink ref="J149" location="A126252902L" display="A126252902L" xr:uid="{B0B399B6-361A-43FD-B87E-4E8B7F90B058}"/>
    <hyperlink ref="K149" location="A126267590R" display="A126267590R" xr:uid="{7E6A6BEB-F9DE-4779-A846-6E716B9D86F0}"/>
    <hyperlink ref="L149" location="A126260246A" display="A126260246A" xr:uid="{8727982A-AF26-41BB-B03F-54ECA5FE856E}"/>
    <hyperlink ref="J150" location="A126252930W" display="A126252930W" xr:uid="{3516FCF2-4E4F-406C-95DA-0F2A6EB22983}"/>
    <hyperlink ref="K150" location="A126267618F" display="A126267618F" xr:uid="{8537C1A9-A83A-4ADB-BAB2-EA7F086B3367}"/>
    <hyperlink ref="L150" location="A126260274K" display="A126260274K" xr:uid="{783693D5-9F4E-4FCF-8C4D-23FCA13688D7}"/>
    <hyperlink ref="J151" location="A126252910L" display="A126252910L" xr:uid="{CAF364EE-F9C6-4718-B99B-C553171A8BF9}"/>
    <hyperlink ref="K151" location="A126267598J" display="A126267598J" xr:uid="{C1899AE1-B178-4E72-AF2B-661D52782FC7}"/>
    <hyperlink ref="L151" location="A126260254A" display="A126260254A" xr:uid="{C84CFC30-09F7-4F7D-98D9-7F63096FE752}"/>
    <hyperlink ref="J152" location="A126252934F" display="A126252934F" xr:uid="{D1132EFE-2C6C-4025-8591-4A760D1E96E5}"/>
    <hyperlink ref="K152" location="A126267622W" display="A126267622W" xr:uid="{84305B4E-FE6E-4DF1-9D53-D05AC07C4EA5}"/>
    <hyperlink ref="L152" location="A126260278V" display="A126260278V" xr:uid="{639A4913-03D8-4689-ACD9-5D22D4369E62}"/>
    <hyperlink ref="J153" location="A126252962R" display="A126252962R" xr:uid="{FBAE80E4-1D22-4A0B-AFD4-CEA860339C86}"/>
    <hyperlink ref="K153" location="A126267650F" display="A126267650F" xr:uid="{4CB6BDB3-1518-4FF7-8B51-DEAE1930FB05}"/>
    <hyperlink ref="L153" location="A126260306T" display="A126260306T" xr:uid="{E40200A5-23F8-4F13-9D28-6904AA23D5FF}"/>
    <hyperlink ref="J154" location="A126252938R" display="A126252938R" xr:uid="{89847B48-7340-4E57-BA9E-60E0ECB492FF}"/>
    <hyperlink ref="K154" location="A126267626F" display="A126267626F" xr:uid="{E1005EA5-C0D5-4B6B-8C1E-5185CD9FDB60}"/>
    <hyperlink ref="L154" location="A126260282K" display="A126260282K" xr:uid="{FC3F058F-E1C1-459F-940D-E6E45131806A}"/>
    <hyperlink ref="J155" location="A126252914W" display="A126252914W" xr:uid="{5A2E7E02-0B33-45DC-A06B-9E2EF734D67F}"/>
    <hyperlink ref="K155" location="A126267602L" display="A126267602L" xr:uid="{3DB787E8-3C6F-442D-BCD0-AFE0C1AD860C}"/>
    <hyperlink ref="L155" location="A126260258K" display="A126260258K" xr:uid="{CEAE3D33-F64B-468F-A29B-928E976981A1}"/>
    <hyperlink ref="J156" location="A126252990X" display="A126252990X" xr:uid="{4E90320D-4632-49FD-8E2F-6A5B19E4784D}"/>
    <hyperlink ref="K156" location="A126267678J" display="A126267678J" xr:uid="{3658B7D5-0FBC-49EA-ACB8-5928CF67462A}"/>
    <hyperlink ref="L156" location="A126260334A" display="A126260334A" xr:uid="{25CD163A-C983-4D53-BE42-9BAD71600C5E}"/>
    <hyperlink ref="J157" location="A126252966X" display="A126252966X" xr:uid="{BE046CC6-FDC9-49F6-B249-64F0A2B0FA93}"/>
    <hyperlink ref="K157" location="A126267654R" display="A126267654R" xr:uid="{129BAD95-C48B-473F-AE14-C470B849FEA7}"/>
    <hyperlink ref="L157" location="A126260310J" display="A126260310J" xr:uid="{4CCE86EA-DDD2-4014-8B5B-42B2A71693C2}"/>
    <hyperlink ref="J158" location="A126252970R" display="A126252970R" xr:uid="{F032E874-409D-4F72-AAD3-8B7598FA81C2}"/>
    <hyperlink ref="K158" location="A126267658X" display="A126267658X" xr:uid="{6D1E083B-CB9F-4B82-BD64-499971ED46F9}"/>
    <hyperlink ref="L158" location="A126260314T" display="A126260314T" xr:uid="{6F48B57E-30E4-4BA8-A5A6-60C45BC39346}"/>
    <hyperlink ref="J159" location="A126253014J" display="A126253014J" xr:uid="{B591DA91-AC1D-4B06-B6F4-B6043EDC7E1A}"/>
    <hyperlink ref="K159" location="A126267702W" display="A126267702W" xr:uid="{E9A2F541-5D1C-4A12-8A8C-0079DEBB4D6B}"/>
    <hyperlink ref="L159" location="A126260358V" display="A126260358V" xr:uid="{EEEDAE49-A0AC-48EF-BF50-A159048C5547}"/>
    <hyperlink ref="M142" location="A126256630T" display="A126256630T" xr:uid="{BD43376F-F822-47A6-BDAE-5E19B751E3B0}"/>
    <hyperlink ref="N142" location="A126271318F" display="A126271318F" xr:uid="{DC3775A3-9615-49FA-B1D3-AEA8EC9816EB}"/>
    <hyperlink ref="O142" location="A126263974C" display="A126263974C" xr:uid="{C5B8F90E-3723-4AC4-B903-F8BF5BA1F734}"/>
    <hyperlink ref="M125" location="A126256666V" display="A126256666V" xr:uid="{3BD50ED4-A121-4F77-8415-4AA1108728DE}"/>
    <hyperlink ref="N125" location="A126271354R" display="A126271354R" xr:uid="{92A5CAA2-C757-4DF4-8C30-E9899A9BE109}"/>
    <hyperlink ref="O125" location="A126264010C" display="A126264010C" xr:uid="{C8452CFE-7E54-4B2E-85AE-55685D6A8225}"/>
    <hyperlink ref="M126" location="A126256614T" display="A126256614T" xr:uid="{6332BE42-83F1-427B-9A1C-86D4D18AA929}"/>
    <hyperlink ref="N126" location="A126271302L" display="A126271302L" xr:uid="{30DF41A2-BD7B-45CA-B48F-4FEE33A7B4B5}"/>
    <hyperlink ref="O126" location="A126263958C" display="A126263958C" xr:uid="{57920B62-0543-4D16-B084-C5455846933F}"/>
    <hyperlink ref="M127" location="A126256670K" display="A126256670K" xr:uid="{9E4E055C-5947-468A-B065-1168FEE98CC8}"/>
    <hyperlink ref="N127" location="A126271358X" display="A126271358X" xr:uid="{66FB92CF-F975-4FAB-9B5E-7C86286FA01B}"/>
    <hyperlink ref="O127" location="A126264014L" display="A126264014L" xr:uid="{75583A2D-5245-46BB-BE5F-33B106FF2C7B}"/>
    <hyperlink ref="M128" location="A126256674V" display="A126256674V" xr:uid="{D9B41B22-8630-4DAA-B02F-595740C393EC}"/>
    <hyperlink ref="N128" location="A126271362R" display="A126271362R" xr:uid="{FFC5C091-A3C4-421A-9E17-33B1FEB6888C}"/>
    <hyperlink ref="O128" location="A126264018W" display="A126264018W" xr:uid="{67AE3647-AB05-41F7-95EA-D9F97DF258A8}"/>
    <hyperlink ref="M129" location="A126256618A" display="A126256618A" xr:uid="{59D650C0-76E1-48BF-9F60-51399AEEC9F4}"/>
    <hyperlink ref="N129" location="A126271306W" display="A126271306W" xr:uid="{758DAF83-770F-4AAC-B8E0-24A0F185411C}"/>
    <hyperlink ref="O129" location="A126263962V" display="A126263962V" xr:uid="{583F0E76-7200-4A3B-A691-EE0DBF0D3CE7}"/>
    <hyperlink ref="M130" location="A126256622T" display="A126256622T" xr:uid="{71FFD19F-4EB3-4F41-9DDA-F856A1996401}"/>
    <hyperlink ref="N130" location="A126271310L" display="A126271310L" xr:uid="{B91E8DCC-BCCE-48E7-8B3D-8D32D22DBFA2}"/>
    <hyperlink ref="O130" location="A126263966C" display="A126263966C" xr:uid="{89765334-D25F-4F4B-9501-FD7AA1FB169B}"/>
    <hyperlink ref="M131" location="A126256646K" display="A126256646K" xr:uid="{D5FFD8C4-05A5-47A0-AD9D-344DD4DC29B4}"/>
    <hyperlink ref="N131" location="A126271334F" display="A126271334F" xr:uid="{56E95F39-8166-4499-B7BC-3AB1A1FA212C}"/>
    <hyperlink ref="O131" location="A126263990C" display="A126263990C" xr:uid="{CC156087-A497-4785-B445-6965A75BBAE4}"/>
    <hyperlink ref="M132" location="A126256590K" display="A126256590K" xr:uid="{1ECA3632-BA49-4510-9C01-BC65B890ADCC}"/>
    <hyperlink ref="N132" location="A126271278X" display="A126271278X" xr:uid="{76F3258F-2641-41E0-8F97-3EC4126D6215}"/>
    <hyperlink ref="O132" location="A126263934K" display="A126263934K" xr:uid="{DB71D7D4-37E4-46DE-AB87-FDA81B8B7629}"/>
    <hyperlink ref="M133" location="A126256678C" display="A126256678C" xr:uid="{42C010BE-0521-437C-BF6C-8F90B4BE22FE}"/>
    <hyperlink ref="N133" location="A126271366X" display="A126271366X" xr:uid="{CF6A05BD-E569-4AB3-B5E4-5F58D02769A8}"/>
    <hyperlink ref="O133" location="A126264022L" display="A126264022L" xr:uid="{AA30979E-F331-4EE7-ABFB-B21097124179}"/>
    <hyperlink ref="M134" location="A126256650A" display="A126256650A" xr:uid="{B9F8970E-FD7C-4022-ACFD-E1CF569DD022}"/>
    <hyperlink ref="N134" location="A126271338R" display="A126271338R" xr:uid="{93EA9D5A-E58D-41E4-BCDA-32B16191C092}"/>
    <hyperlink ref="O134" location="A126263994L" display="A126263994L" xr:uid="{4289B038-B66A-4564-AC50-9680AFFD5839}"/>
    <hyperlink ref="M135" location="A126256682V" display="A126256682V" xr:uid="{C04B8D19-5804-4D81-86AE-90A151CE9A14}"/>
    <hyperlink ref="N135" location="A126271370R" display="A126271370R" xr:uid="{B882A080-F53D-4D5A-BC39-AD1377D6B6D4}"/>
    <hyperlink ref="O135" location="A126264026W" display="A126264026W" xr:uid="{37D9CEC2-EAAE-4540-AF2F-DC6941536FBC}"/>
    <hyperlink ref="M136" location="A126256594V" display="A126256594V" xr:uid="{3173D9D1-FE75-4B9A-B734-EEFA887499B0}"/>
    <hyperlink ref="N136" location="A126271282R" display="A126271282R" xr:uid="{DE7EB1C6-871F-4918-8049-FE2854B638CA}"/>
    <hyperlink ref="O136" location="A126263938V" display="A126263938V" xr:uid="{F210E808-CFE8-4D46-B91B-3BF534DCCEE8}"/>
    <hyperlink ref="M137" location="A126256554A" display="A126256554A" xr:uid="{40F1F034-5FC1-43F6-AB5B-415F84BE718F}"/>
    <hyperlink ref="N137" location="A126271242W" display="A126271242W" xr:uid="{940082FC-DAC1-4D19-9141-6F7359DCDB6C}"/>
    <hyperlink ref="O137" location="A126263898L" display="A126263898L" xr:uid="{FD8F1FDD-0678-49C8-9D62-FAF39844AECF}"/>
    <hyperlink ref="M138" location="A126256566K" display="A126256566K" xr:uid="{77089D8D-5743-40BA-9A8A-0199850409EE}"/>
    <hyperlink ref="N138" location="A126271254F" display="A126271254F" xr:uid="{8474AFC1-651F-483B-8337-19BC9C3C9084}"/>
    <hyperlink ref="O138" location="A126263910T" display="A126263910T" xr:uid="{AFB3B9D2-2CC2-4164-9187-5E73C3962B6F}"/>
    <hyperlink ref="M140" location="A126256626A" display="A126256626A" xr:uid="{86E5AF4F-DF40-4084-B0E5-776FDA90EFE7}"/>
    <hyperlink ref="N140" location="A126271314W" display="A126271314W" xr:uid="{60BBEF54-B198-4432-8E5D-ADDAF1FA1B6D}"/>
    <hyperlink ref="O140" location="A126263970V" display="A126263970V" xr:uid="{CB23244B-9233-4343-A203-527E831AFC96}"/>
    <hyperlink ref="M141" location="A126256570A" display="A126256570A" xr:uid="{D6BCBDE5-C6A1-4517-8D24-F04CCEE1DC4A}"/>
    <hyperlink ref="N141" location="A126271258R" display="A126271258R" xr:uid="{1800255D-FFF8-4DFD-9FBA-43726A218616}"/>
    <hyperlink ref="O141" location="A126263914A" display="A126263914A" xr:uid="{2C945DF7-2B4C-45EC-AC89-98EC63485FC1}"/>
    <hyperlink ref="M160" location="A126256562A" display="A126256562A" xr:uid="{E967652F-161A-4925-AF8B-AA9A13A0141B}"/>
    <hyperlink ref="N160" location="A126271250W" display="A126271250W" xr:uid="{19087F42-6E29-4DD2-92E3-640826E03CD5}"/>
    <hyperlink ref="O160" location="A126263906A" display="A126263906A" xr:uid="{5C4C46A6-242B-4B04-95B8-3665A4A3C405}"/>
    <hyperlink ref="M144" location="A126256654K" display="A126256654K" xr:uid="{5D5677B2-606C-47E7-8F21-AC80077065C2}"/>
    <hyperlink ref="N144" location="A126271342F" display="A126271342F" xr:uid="{FBB26E50-C5B7-4AB8-923B-C7DBFA4BD9A1}"/>
    <hyperlink ref="O144" location="A126263998W" display="A126263998W" xr:uid="{F82FD9AC-D74B-4922-887C-B5A33B8805A3}"/>
    <hyperlink ref="M145" location="A126256658V" display="A126256658V" xr:uid="{513D45B6-7924-4606-BDA6-13901AE259BC}"/>
    <hyperlink ref="N145" location="A126271346R" display="A126271346R" xr:uid="{7AE3B403-482D-452D-9203-D742E65D81DD}"/>
    <hyperlink ref="O145" location="A126264002C" display="A126264002C" xr:uid="{F6665E52-45B0-475F-AD14-DB991E5058D4}"/>
    <hyperlink ref="M146" location="A126256578V" display="A126256578V" xr:uid="{2F4E646C-DF58-4BF2-814A-69367871D9E9}"/>
    <hyperlink ref="N146" location="A126271266R" display="A126271266R" xr:uid="{EF83DC63-143F-4027-81E0-86E2BFCCAFC1}"/>
    <hyperlink ref="O146" location="A126263922A" display="A126263922A" xr:uid="{FC003193-0CE5-4558-941A-E38397C09966}"/>
    <hyperlink ref="M147" location="A126256558K" display="A126256558K" xr:uid="{F1948783-0B7B-4EA5-8CB9-6715CD35B6BA}"/>
    <hyperlink ref="N147" location="A126271246F" display="A126271246F" xr:uid="{35468610-3449-486B-B5A2-E319456179BE}"/>
    <hyperlink ref="O147" location="A126263902T" display="A126263902T" xr:uid="{D3175073-1499-45E4-9733-38A97B7BEDBF}"/>
    <hyperlink ref="M148" location="A126256598C" display="A126256598C" xr:uid="{2A2D7BB5-2FF3-461F-927F-A0CE438911C5}"/>
    <hyperlink ref="N148" location="A126271286X" display="A126271286X" xr:uid="{F07361CF-0608-4C40-A02B-F9BE889F8708}"/>
    <hyperlink ref="O148" location="A126263942K" display="A126263942K" xr:uid="{2DFFF933-A3F1-4C6E-B349-B5BB2E38A22C}"/>
    <hyperlink ref="M149" location="A126256574K" display="A126256574K" xr:uid="{56A70D0C-E90C-4F19-B38F-4CDF2FD279B2}"/>
    <hyperlink ref="N149" location="A126271262F" display="A126271262F" xr:uid="{F6949227-9E44-42AD-9C77-EF4D710511B6}"/>
    <hyperlink ref="O149" location="A126263918K" display="A126263918K" xr:uid="{A061D379-6528-4719-A100-804189A92642}"/>
    <hyperlink ref="M150" location="A126256602J" display="A126256602J" xr:uid="{E258B959-4C74-4A68-9269-3E5F5FCC4797}"/>
    <hyperlink ref="N150" location="A126271290R" display="A126271290R" xr:uid="{B0BF943F-7D0B-4A36-B164-5CB6540EF9C4}"/>
    <hyperlink ref="O150" location="A126263946V" display="A126263946V" xr:uid="{776EB5FF-DFC9-48BE-B5C8-7B55DD7AA159}"/>
    <hyperlink ref="M151" location="A126256582K" display="A126256582K" xr:uid="{0FC63250-A2D7-48FF-9DFC-54C89BB9EFA5}"/>
    <hyperlink ref="N151" location="A126271270F" display="A126271270F" xr:uid="{E61AD268-6D31-4415-BF49-3AACA80A75AD}"/>
    <hyperlink ref="O151" location="A126263926K" display="A126263926K" xr:uid="{24C029D2-3544-40BF-A30C-501B56DEFEE8}"/>
    <hyperlink ref="M152" location="A126256606T" display="A126256606T" xr:uid="{D87BE275-BCE6-4558-B873-2870965A1BC3}"/>
    <hyperlink ref="N152" location="A126271294X" display="A126271294X" xr:uid="{D37C9D42-FDE8-4227-88F4-42E6EBED902F}"/>
    <hyperlink ref="O152" location="A126263950K" display="A126263950K" xr:uid="{FCA57164-DE7A-4D4E-9B0E-C89E7D1F860F}"/>
    <hyperlink ref="M153" location="A126256634A" display="A126256634A" xr:uid="{3A1958F1-FA6C-4FCA-959D-3B06C6C8EEF2}"/>
    <hyperlink ref="N153" location="A126271322W" display="A126271322W" xr:uid="{624BE9BC-2AB6-4C94-B487-2CCEEFEF5119}"/>
    <hyperlink ref="O153" location="A126263978L" display="A126263978L" xr:uid="{ADE7B82D-6C90-4432-996B-DBD0D472AB0C}"/>
    <hyperlink ref="M154" location="A126256610J" display="A126256610J" xr:uid="{4A76027D-B15C-4A05-95D6-AE7A2EC9E3B2}"/>
    <hyperlink ref="N154" location="A126271298J" display="A126271298J" xr:uid="{7E2ED26F-860B-4516-8CCA-AD97F061A1D3}"/>
    <hyperlink ref="O154" location="A126263954V" display="A126263954V" xr:uid="{4B5CA17C-65B0-4F3E-B992-4419328B66DE}"/>
    <hyperlink ref="M155" location="A126256586V" display="A126256586V" xr:uid="{3DF3736D-A373-4092-AE3E-203B781E7D77}"/>
    <hyperlink ref="N155" location="A126271274R" display="A126271274R" xr:uid="{E57F3B34-3457-451C-95D4-600FFEBFAA29}"/>
    <hyperlink ref="O155" location="A126263930A" display="A126263930A" xr:uid="{5105C37A-83BF-4908-B7A3-6C5EC9B47E5D}"/>
    <hyperlink ref="M156" location="A126256662K" display="A126256662K" xr:uid="{C9F1601F-3F6F-47FA-8584-3852ED6BBA84}"/>
    <hyperlink ref="N156" location="A126271350F" display="A126271350F" xr:uid="{ABF3FF24-392F-4BDA-9E1C-E2131272A4AF}"/>
    <hyperlink ref="O156" location="A126264006L" display="A126264006L" xr:uid="{6E2317C9-C78B-4820-97EE-706BEE09F4F3}"/>
    <hyperlink ref="M157" location="A126256638K" display="A126256638K" xr:uid="{0E04DF86-1918-4748-8323-B762F4E2F127}"/>
    <hyperlink ref="N157" location="A126271326F" display="A126271326F" xr:uid="{4354A355-BB70-4B9B-A613-E41DF840005A}"/>
    <hyperlink ref="O157" location="A126263982C" display="A126263982C" xr:uid="{3CF67839-4622-4FE0-BD09-63D41C4F08B9}"/>
    <hyperlink ref="M158" location="A126256642A" display="A126256642A" xr:uid="{784B2D51-05C6-4A6C-B29E-E75B2222ADAD}"/>
    <hyperlink ref="N158" location="A126271330W" display="A126271330W" xr:uid="{8F5E5EAC-4AC2-493C-A62C-FF675725270D}"/>
    <hyperlink ref="O158" location="A126263986L" display="A126263986L" xr:uid="{DEDF7FFB-F028-423F-ABD0-40BB6354DBEE}"/>
    <hyperlink ref="M159" location="A126256686C" display="A126256686C" xr:uid="{AA2A2087-CC39-4566-AAC1-A15301D2B388}"/>
    <hyperlink ref="N159" location="A126271374X" display="A126271374X" xr:uid="{7FB9DC21-4B9D-4ABE-A1D1-E92BB91A37C1}"/>
    <hyperlink ref="O159" location="A126264030L" display="A126264030L" xr:uid="{780D73A7-825D-4BB8-86D0-A767F8E520DB}"/>
    <hyperlink ref="P142" location="A126257854W" display="A126257854W" xr:uid="{24008485-A93B-44E0-9655-D71DE2004E11}"/>
    <hyperlink ref="Q142" location="A126272542T" display="A126272542T" xr:uid="{93C98CFE-3E51-46FF-8425-6120CEEED78F}"/>
    <hyperlink ref="R142" location="A126265198K" display="A126265198K" xr:uid="{E694E4A8-CF8A-4880-96DA-C913B6E8BDB8}"/>
    <hyperlink ref="P125" location="A126257890F" display="A126257890F" xr:uid="{4AED578E-E939-47A0-8A5F-2438F083E42E}"/>
    <hyperlink ref="Q125" location="A126272578V" display="A126272578V" xr:uid="{DF1C66DC-0316-4A3F-9EA3-1E5ECE7CB46A}"/>
    <hyperlink ref="R125" location="A126265234J" display="A126265234J" xr:uid="{881C2293-2FE7-4D00-BEAA-C90CC21C0D20}"/>
    <hyperlink ref="P126" location="A126257838W" display="A126257838W" xr:uid="{1E61B819-3A6E-4480-8A6C-B3A89562F809}"/>
    <hyperlink ref="Q126" location="A126272526T" display="A126272526T" xr:uid="{33196254-A34C-4E3D-9093-A5F71F65D168}"/>
    <hyperlink ref="R126" location="A126265182T" display="A126265182T" xr:uid="{FAB0D666-CB8C-4528-8764-D36DC27E5027}"/>
    <hyperlink ref="P127" location="A126257894R" display="A126257894R" xr:uid="{05055469-5A7A-4319-9271-F8514600B7B0}"/>
    <hyperlink ref="Q127" location="A126272582K" display="A126272582K" xr:uid="{4BE14F09-46FC-47C8-9438-E4A56FFA41F3}"/>
    <hyperlink ref="R127" location="A126265238T" display="A126265238T" xr:uid="{E4DC24D6-D92B-48FD-91E1-E8E9A02E0F57}"/>
    <hyperlink ref="P128" location="A126257898X" display="A126257898X" xr:uid="{A9DA2705-27C4-424E-A0C8-A37D0BE8CA58}"/>
    <hyperlink ref="Q128" location="A126272586V" display="A126272586V" xr:uid="{E246CA46-9085-49CF-BF4C-25ED7F5288FC}"/>
    <hyperlink ref="R128" location="A126265242J" display="A126265242J" xr:uid="{8007051F-44E8-48AD-95B8-5DF35438DCE6}"/>
    <hyperlink ref="P129" location="A126257842L" display="A126257842L" xr:uid="{CA510362-B8E2-47DA-9EC1-197987972F4F}"/>
    <hyperlink ref="Q129" location="A126272530J" display="A126272530J" xr:uid="{05735069-07AD-4E59-9CF7-A1B32CF3B49B}"/>
    <hyperlink ref="R129" location="A126265186A" display="A126265186A" xr:uid="{AD0BECE1-F37E-4840-9331-BA9C04654F4B}"/>
    <hyperlink ref="P130" location="A126257846W" display="A126257846W" xr:uid="{30AE8BEB-2F83-4889-A4C3-BFA6B5E0D699}"/>
    <hyperlink ref="Q130" location="A126272534T" display="A126272534T" xr:uid="{04D3FB1D-716B-466D-AC00-F395B4F1A21D}"/>
    <hyperlink ref="R130" location="A126265190T" display="A126265190T" xr:uid="{61FE8C81-390A-4E72-85D9-733DB118C5A0}"/>
    <hyperlink ref="P131" location="A126257870W" display="A126257870W" xr:uid="{96CB0F99-F137-4F2E-B60C-BD25FCDEF807}"/>
    <hyperlink ref="Q131" location="A126272558K" display="A126272558K" xr:uid="{0FCE9ABB-7E06-4098-BA59-C6218A999E29}"/>
    <hyperlink ref="R131" location="A126265214X" display="A126265214X" xr:uid="{EFB3EE13-4349-40DE-B46B-5AF97F274A84}"/>
    <hyperlink ref="P132" location="A126257814C" display="A126257814C" xr:uid="{97144354-17AF-4A93-8E7F-3C16BE96AD2E}"/>
    <hyperlink ref="Q132" location="A126272502X" display="A126272502X" xr:uid="{C55C19AA-8C5F-4475-9FEB-6FB5C5A8B455}"/>
    <hyperlink ref="R132" location="A126265158T" display="A126265158T" xr:uid="{B4690BCE-113A-407C-8544-3189CAB4D13C}"/>
    <hyperlink ref="P133" location="A126257902C" display="A126257902C" xr:uid="{BE51EDD5-FAB1-442B-8E0D-8929FA5B06C2}"/>
    <hyperlink ref="Q133" location="A126272590K" display="A126272590K" xr:uid="{1E31E393-A6EB-4ECC-AD1D-43747F668752}"/>
    <hyperlink ref="R133" location="A126265246T" display="A126265246T" xr:uid="{2382FDB2-0B19-4C70-9BF7-5156F8D4B3F6}"/>
    <hyperlink ref="P134" location="A126257874F" display="A126257874F" xr:uid="{9EE31DAB-6B13-4F4E-8494-89437034663C}"/>
    <hyperlink ref="Q134" location="A126272562A" display="A126272562A" xr:uid="{284746E5-CDC8-4BF3-8F79-745DEE790B65}"/>
    <hyperlink ref="R134" location="A126265218J" display="A126265218J" xr:uid="{45772C8B-EFC1-476D-AE76-3006BDD132A8}"/>
    <hyperlink ref="P135" location="A126257906L" display="A126257906L" xr:uid="{C52F3112-D44B-4977-9306-6658ED3C7DD3}"/>
    <hyperlink ref="Q135" location="A126272594V" display="A126272594V" xr:uid="{F1E168AE-DC59-472C-8D14-04B109BCC4FE}"/>
    <hyperlink ref="R135" location="A126265250J" display="A126265250J" xr:uid="{DDAED9A8-AA55-4EB8-9FCB-2AD3E8871B4C}"/>
    <hyperlink ref="P136" location="A126257818L" display="A126257818L" xr:uid="{CADEE218-EA1E-4C9E-97FD-F6C3F22CBF27}"/>
    <hyperlink ref="Q136" location="A126272506J" display="A126272506J" xr:uid="{0A62E0CD-3CB4-4F26-ACA9-D1B72D120340}"/>
    <hyperlink ref="R136" location="A126265162J" display="A126265162J" xr:uid="{7DF699B2-9AB9-4120-BC9B-60154721A8C6}"/>
    <hyperlink ref="P137" location="A126257778F" display="A126257778F" xr:uid="{74BAFDBD-F9A6-4963-8D3D-F508F3209A9F}"/>
    <hyperlink ref="Q137" location="A126272466A" display="A126272466A" xr:uid="{2901FFBA-B830-4ADE-BC6F-77E0C47B83D2}"/>
    <hyperlink ref="R137" location="A126265122R" display="A126265122R" xr:uid="{1FD08A43-AC10-47AA-B88A-96F25ADDDE81}"/>
    <hyperlink ref="P138" location="A126257790W" display="A126257790W" xr:uid="{ECC29444-FC99-4464-A357-7C5D393C2DF5}"/>
    <hyperlink ref="Q138" location="A126272478K" display="A126272478K" xr:uid="{F1521491-58B9-41AA-A177-C3432FC308F6}"/>
    <hyperlink ref="R138" location="A126265134X" display="A126265134X" xr:uid="{68C37D2B-C486-4C94-88AC-ECB6E7E7070D}"/>
    <hyperlink ref="P140" location="A126257850L" display="A126257850L" xr:uid="{D3E8FC6E-C02C-460A-86E9-7D75F28EAE1C}"/>
    <hyperlink ref="Q140" location="A126272538A" display="A126272538A" xr:uid="{57E10AF3-60FD-4DF7-BD83-5814B15C841C}"/>
    <hyperlink ref="R140" location="A126265194A" display="A126265194A" xr:uid="{23C76B56-2BBA-4274-9CAB-7F069F078090}"/>
    <hyperlink ref="P141" location="A126257794F" display="A126257794F" xr:uid="{4B95113A-B84F-4898-A5FB-E3E389F57BE8}"/>
    <hyperlink ref="Q141" location="A126272482A" display="A126272482A" xr:uid="{E72A2ED4-32A8-409F-9937-84B6847104CB}"/>
    <hyperlink ref="R141" location="A126265138J" display="A126265138J" xr:uid="{EE23B638-46AA-4221-9BB5-D6A3C75E76DC}"/>
    <hyperlink ref="P160" location="A126257786F" display="A126257786F" xr:uid="{1DBF85D2-633C-4F48-8DA3-96CD1F9D5326}"/>
    <hyperlink ref="Q160" location="A126272474A" display="A126272474A" xr:uid="{C1CC65EC-2570-4458-A860-9F6BEFE82CF7}"/>
    <hyperlink ref="R160" location="A126265130R" display="A126265130R" xr:uid="{7924E5B2-E6D6-435B-A749-11062A836BE4}"/>
    <hyperlink ref="P144" location="A126257878R" display="A126257878R" xr:uid="{89C08472-9796-446D-B24C-EB2BE9F36E88}"/>
    <hyperlink ref="Q144" location="A126272566K" display="A126272566K" xr:uid="{2C598586-0464-4B07-9B6D-67728E555635}"/>
    <hyperlink ref="R144" location="A126265222X" display="A126265222X" xr:uid="{04D9DB20-8067-44B4-B15A-18C892FEDC4B}"/>
    <hyperlink ref="P145" location="A126257882F" display="A126257882F" xr:uid="{E17BFE25-05F9-42D6-83B5-A79872713C66}"/>
    <hyperlink ref="Q145" location="A126272570A" display="A126272570A" xr:uid="{E28EEEE6-EF9E-43EB-BF56-E0DC6BB221D3}"/>
    <hyperlink ref="R145" location="A126265226J" display="A126265226J" xr:uid="{0BF76F00-CC32-41A3-A510-F4AE77A5DB84}"/>
    <hyperlink ref="P146" location="A126257802V" display="A126257802V" xr:uid="{4B9D9BF7-5E97-4394-BA02-9039175FD1A7}"/>
    <hyperlink ref="Q146" location="A126272490A" display="A126272490A" xr:uid="{1ADF32B8-D2B0-4FDD-A728-066E020F846C}"/>
    <hyperlink ref="R146" location="A126265146J" display="A126265146J" xr:uid="{4EECA027-9BD3-4F62-93DD-BE268DE15965}"/>
    <hyperlink ref="P147" location="A126257782W" display="A126257782W" xr:uid="{09C32AA4-9F31-497F-AE54-DE568DBB67F3}"/>
    <hyperlink ref="Q147" location="A126272470T" display="A126272470T" xr:uid="{AD5DAE80-F9BD-4338-9E1C-F05867B04930}"/>
    <hyperlink ref="R147" location="A126265126X" display="A126265126X" xr:uid="{C74B6CF2-7C63-492B-BCBF-F554601D4879}"/>
    <hyperlink ref="P148" location="A126257822C" display="A126257822C" xr:uid="{55F06E5F-FC56-4363-A240-152C6C5B86AC}"/>
    <hyperlink ref="Q148" location="A126272510X" display="A126272510X" xr:uid="{B3DA1E9B-FF53-414D-AC09-312F8DE43F46}"/>
    <hyperlink ref="R148" location="A126265166T" display="A126265166T" xr:uid="{5BCA06A3-80D4-4973-A7FD-E638E9F34C03}"/>
    <hyperlink ref="P149" location="A126257798R" display="A126257798R" xr:uid="{534342BD-853B-4434-A48B-68F7E4FF1020}"/>
    <hyperlink ref="Q149" location="A126272486K" display="A126272486K" xr:uid="{76D4231D-D678-4707-ABF9-DFA27C5F678C}"/>
    <hyperlink ref="R149" location="A126265142X" display="A126265142X" xr:uid="{939932AE-9415-45C6-8855-50799CA2F467}"/>
    <hyperlink ref="P150" location="A126257826L" display="A126257826L" xr:uid="{961DF4A5-F9F3-4E05-B01B-DFF99E24C798}"/>
    <hyperlink ref="Q150" location="A126272514J" display="A126272514J" xr:uid="{FC1BC492-902A-4464-9B87-996D594C7DE5}"/>
    <hyperlink ref="R150" location="A126265170J" display="A126265170J" xr:uid="{1539656B-3A18-47B4-A87A-29A145F4558C}"/>
    <hyperlink ref="P151" location="A126257806C" display="A126257806C" xr:uid="{4FC52813-9BDB-40FB-A4B6-C3340399C424}"/>
    <hyperlink ref="Q151" location="A126272494K" display="A126272494K" xr:uid="{F7B9D663-FFE6-4A98-BDBC-327CA71E82E5}"/>
    <hyperlink ref="R151" location="A126265150X" display="A126265150X" xr:uid="{4545F03E-F2B4-48D6-971D-C7A125E45866}"/>
    <hyperlink ref="P152" location="A126257830C" display="A126257830C" xr:uid="{3C4F0426-8E09-4E80-922D-7DD137054CB1}"/>
    <hyperlink ref="Q152" location="A126272518T" display="A126272518T" xr:uid="{6BDAD050-5AC1-46EB-8BC7-76C4A96CE50B}"/>
    <hyperlink ref="R152" location="A126265174T" display="A126265174T" xr:uid="{E0C8641C-18F7-4EE5-9916-44858220875A}"/>
    <hyperlink ref="P153" location="A126257858F" display="A126257858F" xr:uid="{3E65722F-F272-43FD-85A8-43033FE189BF}"/>
    <hyperlink ref="Q153" location="A126272546A" display="A126272546A" xr:uid="{51FAF1EE-6492-4A76-89AF-16F4C619A179}"/>
    <hyperlink ref="R153" location="A126265202R" display="A126265202R" xr:uid="{9F23FA36-027B-4940-8803-27333C43AF83}"/>
    <hyperlink ref="P154" location="A126257834L" display="A126257834L" xr:uid="{E9DF0855-BE65-4834-B77B-99BDE4BB91BB}"/>
    <hyperlink ref="Q154" location="A126272522J" display="A126272522J" xr:uid="{598A4305-3F85-4254-8693-342F1745C1BC}"/>
    <hyperlink ref="R154" location="A126265178A" display="A126265178A" xr:uid="{D1B186E8-E407-481C-AFB6-C7B4EBF5368E}"/>
    <hyperlink ref="P155" location="A126257810V" display="A126257810V" xr:uid="{706CBCAF-CE99-4E3C-8564-91FB49097906}"/>
    <hyperlink ref="Q155" location="A126272498V" display="A126272498V" xr:uid="{B214CE5E-14BA-47A4-AE16-1ADEEAB8728C}"/>
    <hyperlink ref="R155" location="A126265154J" display="A126265154J" xr:uid="{AA60A381-4397-4138-953D-BB49862F719A}"/>
    <hyperlink ref="P156" location="A126257886R" display="A126257886R" xr:uid="{5DBFA47C-21CD-426A-A8B7-95EAA66101EB}"/>
    <hyperlink ref="Q156" location="A126272574K" display="A126272574K" xr:uid="{FF8A9D96-BCD9-4995-803A-DAB0A98E35CF}"/>
    <hyperlink ref="R156" location="A126265230X" display="A126265230X" xr:uid="{377099B9-1962-4462-9935-52D8FA1DB404}"/>
    <hyperlink ref="P157" location="A126257862W" display="A126257862W" xr:uid="{9120CA9C-99B7-4804-9D73-747B11DE939A}"/>
    <hyperlink ref="Q157" location="A126272550T" display="A126272550T" xr:uid="{4F5249D3-9CEF-4377-9FB1-AB889EA38339}"/>
    <hyperlink ref="R157" location="A126265206X" display="A126265206X" xr:uid="{B058C06A-8DB4-4497-A9B0-EF9A1C96013E}"/>
    <hyperlink ref="P158" location="A126257866F" display="A126257866F" xr:uid="{9A93056A-6EBD-4E63-B994-C070E21C509E}"/>
    <hyperlink ref="Q158" location="A126272554A" display="A126272554A" xr:uid="{1DC3C5D1-6B96-4DFE-ABAA-77A879D03DDA}"/>
    <hyperlink ref="R158" location="A126265210R" display="A126265210R" xr:uid="{A8BEE1EC-9A84-403B-83E0-21AEF707ECDB}"/>
    <hyperlink ref="P159" location="A126257910C" display="A126257910C" xr:uid="{89AD5F2C-8F1B-4A5A-BF19-BFB971142815}"/>
    <hyperlink ref="Q159" location="A126272598C" display="A126272598C" xr:uid="{EC472D1B-87F9-4541-8719-2C7AF3EF2DAF}"/>
    <hyperlink ref="R159" location="A126265254T" display="A126265254T" xr:uid="{0CA5A636-44CF-4C99-8E64-83AFDB56B49C}"/>
    <hyperlink ref="S142" location="A126254182L" display="A126254182L" xr:uid="{85C00132-238D-4D23-A35B-AB5B39E4D3BF}"/>
    <hyperlink ref="T142" location="A126268870A" display="A126268870A" xr:uid="{D4D07796-DC44-4037-AC31-31DDC872D489}"/>
    <hyperlink ref="U142" location="A126261526L" display="A126261526L" xr:uid="{A3576F6E-8DFF-4CA1-8CF4-CF74E3F5F68D}"/>
    <hyperlink ref="S125" location="A126254218C" display="A126254218C" xr:uid="{67296133-0DB1-4803-BAEE-2C62A1683706}"/>
    <hyperlink ref="T125" location="A126268906T" display="A126268906T" xr:uid="{4DAD36C9-80E0-4B20-81BD-3664F8173077}"/>
    <hyperlink ref="U125" location="A126261562W" display="A126261562W" xr:uid="{A01F635C-FE9E-4DFA-9A56-B81E982A9D0C}"/>
    <hyperlink ref="S126" location="A126254166L" display="A126254166L" xr:uid="{E14BF0D2-F692-4FC2-A8E6-9D47386943DE}"/>
    <hyperlink ref="T126" location="A126268854A" display="A126268854A" xr:uid="{890A234C-B89D-4A83-9951-282DB3180668}"/>
    <hyperlink ref="U126" location="A126261510V" display="A126261510V" xr:uid="{F35B7712-9115-40D8-A6EA-A7C4B582B0A9}"/>
    <hyperlink ref="S127" location="A126254222V" display="A126254222V" xr:uid="{92879993-A9C4-4CB0-814D-BAB5503EFE53}"/>
    <hyperlink ref="T127" location="A126268910J" display="A126268910J" xr:uid="{F98928EE-FDB5-4DCD-A23E-90A2090C22EF}"/>
    <hyperlink ref="U127" location="A126261566F" display="A126261566F" xr:uid="{F1F09DE8-2FE6-44E9-BD13-48A3949C7701}"/>
    <hyperlink ref="S128" location="A126254226C" display="A126254226C" xr:uid="{61C0CABB-C840-4F53-A2BF-1679C0665748}"/>
    <hyperlink ref="T128" location="A126268914T" display="A126268914T" xr:uid="{BEF8BAF5-C62F-4513-8F61-DB30E23B3A8C}"/>
    <hyperlink ref="U128" location="A126261570W" display="A126261570W" xr:uid="{6DCF7A22-DB0E-422A-8481-E25B43003272}"/>
    <hyperlink ref="S129" location="A126254170C" display="A126254170C" xr:uid="{95E44EF8-463F-4357-BF86-2A0C3B13FF05}"/>
    <hyperlink ref="T129" location="A126268858K" display="A126268858K" xr:uid="{D590C244-4593-4F80-9FEE-DD4836ED4D30}"/>
    <hyperlink ref="U129" location="A126261514C" display="A126261514C" xr:uid="{AA6083A2-4770-47B1-B200-C7D6CA920DCC}"/>
    <hyperlink ref="S130" location="A126254174L" display="A126254174L" xr:uid="{8F1C3FFE-0C95-4E75-B7EA-D14AD289BC90}"/>
    <hyperlink ref="T130" location="A126268862A" display="A126268862A" xr:uid="{3B9E5F54-698D-4761-B1C7-A47C08961C32}"/>
    <hyperlink ref="U130" location="A126261518L" display="A126261518L" xr:uid="{59659BDD-ED94-450E-91CF-AB465D0A3249}"/>
    <hyperlink ref="S131" location="A126254198F" display="A126254198F" xr:uid="{1CA5CE0E-93C2-4FE7-B769-8BF61A210A60}"/>
    <hyperlink ref="T131" location="A126268886V" display="A126268886V" xr:uid="{56F8896D-E13A-440D-9D93-F8B63B9038C2}"/>
    <hyperlink ref="U131" location="A126261542L" display="A126261542L" xr:uid="{E09A699E-388D-4AC0-8CE7-F6BC56AE967F}"/>
    <hyperlink ref="S132" location="A126254142V" display="A126254142V" xr:uid="{25630CD2-2CAC-4E14-B3CE-5420713A37B8}"/>
    <hyperlink ref="T132" location="A126268830J" display="A126268830J" xr:uid="{885BFE84-4C96-4851-97C9-792EBFF5C92D}"/>
    <hyperlink ref="U132" location="A126261486F" display="A126261486F" xr:uid="{A1C3BD89-7728-48B5-9DE3-14464E86F73E}"/>
    <hyperlink ref="S133" location="A126254230V" display="A126254230V" xr:uid="{10F6D448-19EB-493D-9EB7-AEC3BC8A2CD7}"/>
    <hyperlink ref="T133" location="A126268918A" display="A126268918A" xr:uid="{39F1D951-841E-4051-96A0-A6AFD14DDFE6}"/>
    <hyperlink ref="U133" location="A126261574F" display="A126261574F" xr:uid="{E31F5AE4-ECA9-4FF9-BB84-94E5BCD1C3E6}"/>
    <hyperlink ref="S134" location="A126254202K" display="A126254202K" xr:uid="{CBFD9F92-42FC-46D6-8C63-AF9EA4F568D6}"/>
    <hyperlink ref="T134" location="A126268890K" display="A126268890K" xr:uid="{4B03AAA0-439A-4698-8AE0-D963EF8343D6}"/>
    <hyperlink ref="U134" location="A126261546W" display="A126261546W" xr:uid="{ABF1074B-AC93-491D-957B-88FB6C83CB24}"/>
    <hyperlink ref="S135" location="A126254234C" display="A126254234C" xr:uid="{452032E5-C1F1-4DA7-9084-37A6B0029214}"/>
    <hyperlink ref="T135" location="A126268922T" display="A126268922T" xr:uid="{B3679BF2-5C53-467E-A3F7-6D24F38E729D}"/>
    <hyperlink ref="U135" location="A126261578R" display="A126261578R" xr:uid="{FCDB3E6D-5DA3-4F55-85E5-A995A9CC9733}"/>
    <hyperlink ref="S136" location="A126254146C" display="A126254146C" xr:uid="{38C50888-3F77-4C38-8495-41A5CF885419}"/>
    <hyperlink ref="T136" location="A126268834T" display="A126268834T" xr:uid="{63F35DDA-B910-40FC-89E9-C6FE376FEECC}"/>
    <hyperlink ref="U136" location="A126261490W" display="A126261490W" xr:uid="{F05B8DDF-34B9-4DD4-9D35-21764C9422F9}"/>
    <hyperlink ref="S137" location="A126254106K" display="A126254106K" xr:uid="{350CDCDC-8354-46B4-A198-E994B2FCC9C6}"/>
    <hyperlink ref="T137" location="A126268794K" display="A126268794K" xr:uid="{8F297E2B-C60C-42DB-94AB-D15AB3D245DE}"/>
    <hyperlink ref="U137" location="A126261450C" display="A126261450C" xr:uid="{F0107B03-2E77-4B64-B5C2-EF0D6D299C68}"/>
    <hyperlink ref="S138" location="A126254118V" display="A126254118V" xr:uid="{7662322B-7281-4E97-963A-1A080FA40BB0}"/>
    <hyperlink ref="T138" location="A126268806J" display="A126268806J" xr:uid="{9AEE72CE-3CBF-4BF5-9B4A-8F9952BA8D9A}"/>
    <hyperlink ref="U138" location="A126261462L" display="A126261462L" xr:uid="{56C32FC1-D851-40A4-89ED-E601BF01F63B}"/>
    <hyperlink ref="S140" location="A126254178W" display="A126254178W" xr:uid="{98A29069-1B35-4EB5-880F-504BF97217EF}"/>
    <hyperlink ref="T140" location="A126268866K" display="A126268866K" xr:uid="{E83DBA8F-2A32-4E57-9947-E0F9051573E9}"/>
    <hyperlink ref="U140" location="A126261522C" display="A126261522C" xr:uid="{17F6E7E7-DD35-4DCD-890D-EA5C3239904D}"/>
    <hyperlink ref="S141" location="A126254122K" display="A126254122K" xr:uid="{1A087876-8795-400F-B308-C84213DF5383}"/>
    <hyperlink ref="T141" location="A126268810X" display="A126268810X" xr:uid="{90B7D348-629E-4C60-851D-077FDA9C4F15}"/>
    <hyperlink ref="U141" location="A126261466W" display="A126261466W" xr:uid="{97F26589-0866-438C-A48B-CD1F447177AB}"/>
    <hyperlink ref="S160" location="A126254114K" display="A126254114K" xr:uid="{E615007B-43BA-4234-8F17-476CF75DF16C}"/>
    <hyperlink ref="T160" location="A126268802X" display="A126268802X" xr:uid="{0C796EE0-C4E6-4E46-8AF0-2783BC989A53}"/>
    <hyperlink ref="U160" location="A126261458W" display="A126261458W" xr:uid="{42C454FA-C482-497A-87C8-60BFDF3A2414}"/>
    <hyperlink ref="S144" location="A126254206V" display="A126254206V" xr:uid="{9455D446-8F6F-41E3-8374-1E8C71B95030}"/>
    <hyperlink ref="T144" location="A126268894V" display="A126268894V" xr:uid="{3510B74C-B166-4E92-9435-201C9FD5FCB1}"/>
    <hyperlink ref="U144" location="A126261550L" display="A126261550L" xr:uid="{4AE2F69B-4CDD-4589-9A60-C48B451BE858}"/>
    <hyperlink ref="S145" location="A126254210K" display="A126254210K" xr:uid="{E904C018-6BCF-4B22-BD82-4F0FB048738E}"/>
    <hyperlink ref="T145" location="A126268898C" display="A126268898C" xr:uid="{0B198525-7E8B-4646-A514-E19C75B8FCD2}"/>
    <hyperlink ref="U145" location="A126261554W" display="A126261554W" xr:uid="{CECD7771-1510-4344-A517-D97D5B94E230}"/>
    <hyperlink ref="S146" location="A126254130K" display="A126254130K" xr:uid="{5593AB5B-B72A-486C-8BCC-02404E94CD53}"/>
    <hyperlink ref="T146" location="A126268818T" display="A126268818T" xr:uid="{C543E710-9AB0-4ACA-88EB-540E2C463681}"/>
    <hyperlink ref="U146" location="A126261474W" display="A126261474W" xr:uid="{DBB96E0F-CF10-446B-A2B8-06F6B5114667}"/>
    <hyperlink ref="S147" location="A126254110A" display="A126254110A" xr:uid="{A8BC48D9-EAFA-47F2-919F-35823A1DE2F1}"/>
    <hyperlink ref="T147" location="A126268798V" display="A126268798V" xr:uid="{2014084E-1CF8-4A4F-AD95-A98BADDFC200}"/>
    <hyperlink ref="U147" location="A126261454L" display="A126261454L" xr:uid="{B7C28693-CD80-4A34-BF4D-8F0678E0CDFB}"/>
    <hyperlink ref="S148" location="A126254150V" display="A126254150V" xr:uid="{009A327E-1249-4557-B9F4-B5F3FA8F225D}"/>
    <hyperlink ref="T148" location="A126268838A" display="A126268838A" xr:uid="{5066AFB6-B637-440E-BC99-4CD387F52125}"/>
    <hyperlink ref="U148" location="A126261494F" display="A126261494F" xr:uid="{5184037C-6CD2-4DBA-9968-EECC3DAC4D46}"/>
    <hyperlink ref="S149" location="A126254126V" display="A126254126V" xr:uid="{1060BD61-1B1D-4E10-96E6-82C6EC9496E1}"/>
    <hyperlink ref="T149" location="A126268814J" display="A126268814J" xr:uid="{A553016F-F6B4-44EC-A9DB-2A99C595643F}"/>
    <hyperlink ref="U149" location="A126261470L" display="A126261470L" xr:uid="{B7648C84-7EE5-49D5-A368-39A5DADABA65}"/>
    <hyperlink ref="S150" location="A126254154C" display="A126254154C" xr:uid="{457D6328-89B2-44B2-8431-030F265698B2}"/>
    <hyperlink ref="T150" location="A126268842T" display="A126268842T" xr:uid="{549E79A6-4E62-4303-917B-988B76736046}"/>
    <hyperlink ref="U150" location="A126261498R" display="A126261498R" xr:uid="{370915D0-CB6C-4076-BC8E-B6C26C8AC8D2}"/>
    <hyperlink ref="S151" location="A126254134V" display="A126254134V" xr:uid="{5C6467DA-F6DD-4E2C-B169-7EAE9A7B1EF1}"/>
    <hyperlink ref="T151" location="A126268822J" display="A126268822J" xr:uid="{6A35F4F9-6C92-41BF-82E8-DD40CE3EE341}"/>
    <hyperlink ref="U151" location="A126261478F" display="A126261478F" xr:uid="{477F0A72-6283-4201-9221-1B2A35CF4130}"/>
    <hyperlink ref="S152" location="A126254158L" display="A126254158L" xr:uid="{69D562DF-912C-43A8-9EBC-2C9B0073EB4D}"/>
    <hyperlink ref="T152" location="A126268846A" display="A126268846A" xr:uid="{789AC544-4EA3-4B94-A91C-4F9B2A998CA3}"/>
    <hyperlink ref="U152" location="A126261502V" display="A126261502V" xr:uid="{4A2C5A5A-B5DE-4CD1-A18B-4D499F029CCA}"/>
    <hyperlink ref="S153" location="A126254186W" display="A126254186W" xr:uid="{1C483DE9-EDAE-4AAB-9929-E5AFA1E8E6F7}"/>
    <hyperlink ref="T153" location="A126268874K" display="A126268874K" xr:uid="{31105868-CF27-4C49-9244-D4201B6C71D0}"/>
    <hyperlink ref="U153" location="A126261530C" display="A126261530C" xr:uid="{16677A9F-B387-414F-B141-B7D5DBB5D247}"/>
    <hyperlink ref="S154" location="A126254162C" display="A126254162C" xr:uid="{F430FECC-5EB6-4974-B2E0-6C8DBAFC5594}"/>
    <hyperlink ref="T154" location="A126268850T" display="A126268850T" xr:uid="{F3F7050C-04DB-44CD-80DB-85571A35EF8F}"/>
    <hyperlink ref="U154" location="A126261506C" display="A126261506C" xr:uid="{383563F0-4EFC-4700-B009-DA4701038436}"/>
    <hyperlink ref="S155" location="A126254138C" display="A126254138C" xr:uid="{D7132D7D-511A-4F1A-85A0-3C44705509DB}"/>
    <hyperlink ref="T155" location="A126268826T" display="A126268826T" xr:uid="{F0AF8715-7EEF-4E97-B7B9-724E887E29D8}"/>
    <hyperlink ref="U155" location="A126261482W" display="A126261482W" xr:uid="{D4D516C1-E6C9-4E9F-AA16-51A5F03AF831}"/>
    <hyperlink ref="S156" location="A126254214V" display="A126254214V" xr:uid="{F63719AC-161E-4161-82A6-64492A6FED5B}"/>
    <hyperlink ref="T156" location="A126268902J" display="A126268902J" xr:uid="{D2EE2569-9346-4AA1-889A-70BAA05544D1}"/>
    <hyperlink ref="U156" location="A126261558F" display="A126261558F" xr:uid="{2D0230D9-8FC5-40F8-A5D8-2B9050616340}"/>
    <hyperlink ref="S157" location="A126254190L" display="A126254190L" xr:uid="{6A66C06B-699E-4A67-881F-A372C220126A}"/>
    <hyperlink ref="T157" location="A126268878V" display="A126268878V" xr:uid="{4EFA0009-85FF-4F64-B95E-16806FB63FC8}"/>
    <hyperlink ref="U157" location="A126261534L" display="A126261534L" xr:uid="{1430A8BC-92DA-4EC7-80FD-7BBAD1DECFA3}"/>
    <hyperlink ref="S158" location="A126254194W" display="A126254194W" xr:uid="{6A4F1DBC-A39D-43F7-910A-23E9C0C53F19}"/>
    <hyperlink ref="T158" location="A126268882K" display="A126268882K" xr:uid="{86F82B37-A2B7-4282-91A3-6B8E421FFB9A}"/>
    <hyperlink ref="U158" location="A126261538W" display="A126261538W" xr:uid="{FE2EA9E0-36C2-4215-B73F-1ED29A852680}"/>
    <hyperlink ref="S159" location="A126254238L" display="A126254238L" xr:uid="{613A4C34-562F-4C62-9200-463C6492EFC4}"/>
    <hyperlink ref="T159" location="A126268926A" display="A126268926A" xr:uid="{83A6CF86-173A-4E60-A9E1-8912BFE491C2}"/>
    <hyperlink ref="U159" location="A126261582F" display="A126261582F" xr:uid="{96BED2C6-9476-49AA-8B92-7C3167FE4223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DECB7-6300-4E21-8B94-DFB1E258CEF4}">
  <sheetPr>
    <pageSetUpPr fitToPage="1"/>
  </sheetPr>
  <dimension ref="A1:AE166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83" t="str">
        <f>Contents!B5</f>
        <v>6223.0 Job Mobility</v>
      </c>
      <c r="C5" s="83"/>
      <c r="D5" s="83"/>
      <c r="E5" s="83"/>
      <c r="F5" s="83"/>
      <c r="G5" s="83"/>
      <c r="H5" s="83"/>
      <c r="I5" s="83"/>
      <c r="J5" s="83"/>
      <c r="K5" s="83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83" t="str">
        <f>Contents!B6</f>
        <v>Table 1. Labour mobility, retrenchments and duration of employment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84" t="str">
        <f>Contents!C12</f>
        <v>Table 1.2 - Labour mobility, retrenchments and duration of employment by state and territory, February 2022</v>
      </c>
      <c r="B8" s="84"/>
      <c r="C8" s="84"/>
      <c r="D8" s="84"/>
      <c r="E8" s="84"/>
      <c r="F8" s="84"/>
      <c r="G8" s="84"/>
      <c r="H8" s="84"/>
      <c r="I8" s="35"/>
      <c r="J8" s="36"/>
      <c r="K8" s="36"/>
      <c r="L8" s="84"/>
      <c r="M8" s="84"/>
      <c r="N8" s="84"/>
      <c r="O8" s="84"/>
      <c r="P8" s="84"/>
      <c r="Q8" s="84"/>
      <c r="R8" s="84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2941</v>
      </c>
      <c r="C10" s="85" t="s">
        <v>2942</v>
      </c>
      <c r="D10" s="85"/>
      <c r="E10" s="85"/>
      <c r="F10" s="40"/>
      <c r="G10" s="86" t="s">
        <v>2894</v>
      </c>
      <c r="H10" s="86"/>
      <c r="I10" s="86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2895</v>
      </c>
      <c r="D11" s="38" t="s">
        <v>2896</v>
      </c>
      <c r="E11" s="38" t="s">
        <v>2897</v>
      </c>
      <c r="F11" s="38"/>
      <c r="G11" s="38" t="s">
        <v>2895</v>
      </c>
      <c r="H11" s="38" t="s">
        <v>2896</v>
      </c>
      <c r="I11" s="38" t="s">
        <v>2897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2898</v>
      </c>
      <c r="D12" s="41" t="s">
        <v>2898</v>
      </c>
      <c r="E12" s="41" t="s">
        <v>2898</v>
      </c>
      <c r="F12" s="41"/>
      <c r="G12" s="41" t="s">
        <v>2898</v>
      </c>
      <c r="H12" s="41" t="s">
        <v>2898</v>
      </c>
      <c r="I12" s="41" t="s">
        <v>2898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2899</v>
      </c>
      <c r="B13" s="43"/>
      <c r="C13" s="43"/>
      <c r="D13" s="43"/>
      <c r="E13" s="43"/>
      <c r="F13" s="44"/>
      <c r="G13" s="43"/>
      <c r="H13" s="43"/>
      <c r="I13" s="43"/>
    </row>
    <row r="14" spans="1:20">
      <c r="A14" s="45" t="s">
        <v>2900</v>
      </c>
      <c r="B14" s="46"/>
      <c r="C14" s="47"/>
      <c r="D14" s="47"/>
      <c r="E14" s="47"/>
      <c r="F14" s="47"/>
      <c r="G14" s="19"/>
      <c r="H14" s="19"/>
      <c r="I14" s="19"/>
    </row>
    <row r="15" spans="1:20">
      <c r="A15" s="46"/>
      <c r="B15" s="48" t="s">
        <v>2901</v>
      </c>
      <c r="C15" s="47" cm="1">
        <f t="array" ref="C15">INDEX($D$76:$AD$111,$C76,C$65)</f>
        <v>2830.6390000000001</v>
      </c>
      <c r="D15" s="47" cm="1">
        <f t="array" ref="D15">INDEX($D$76:$AD$111,$C76,D$65)</f>
        <v>1385.211</v>
      </c>
      <c r="E15" s="47" cm="1">
        <f t="array" ref="E15">INDEX($D$76:$AD$111,$C76,E$65)</f>
        <v>1445.4280000000001</v>
      </c>
      <c r="F15" s="47"/>
      <c r="G15" s="19" t="str" cm="1">
        <f t="array" ref="G15">HYPERLINK(TEXT("#"&amp;INDEX($D$126:$AD$161,$C126,C$65),),INDEX($D$126:$AD$161,$C126,C$65))</f>
        <v>A126251770C</v>
      </c>
      <c r="H15" s="19" t="str" cm="1">
        <f t="array" ref="H15">HYPERLINK(TEXT("#"&amp;INDEX($D$126:$AD$161,$C126,D$65),),INDEX($D$126:$AD$161,$C126,D$65))</f>
        <v>A126266458L</v>
      </c>
      <c r="I15" s="19" t="str" cm="1">
        <f t="array" ref="I15">HYPERLINK(TEXT("#"&amp;INDEX($D$126:$AD$161,$C126,E$65),),INDEX($D$126:$AD$161,$C126,E$65))</f>
        <v>A126259114A</v>
      </c>
    </row>
    <row r="16" spans="1:20">
      <c r="A16" s="46"/>
      <c r="B16" s="49" t="s">
        <v>2902</v>
      </c>
      <c r="C16" s="47" cm="1">
        <f t="array" ref="C16">INDEX($D$76:$AD$111,$C77,C$65)</f>
        <v>740.34</v>
      </c>
      <c r="D16" s="47" cm="1">
        <f t="array" ref="D16">INDEX($D$76:$AD$111,$C77,D$65)</f>
        <v>378.97</v>
      </c>
      <c r="E16" s="47" cm="1">
        <f t="array" ref="E16">INDEX($D$76:$AD$111,$C77,E$65)</f>
        <v>361.36900000000003</v>
      </c>
      <c r="F16" s="47"/>
      <c r="G16" s="19" t="str" cm="1">
        <f t="array" ref="G16">HYPERLINK(TEXT("#"&amp;INDEX($D$126:$AD$161,$C127,C$65),),INDEX($D$126:$AD$161,$C127,C$65))</f>
        <v>A126251718V</v>
      </c>
      <c r="H16" s="19" t="str" cm="1">
        <f t="array" ref="H16">HYPERLINK(TEXT("#"&amp;INDEX($D$126:$AD$161,$C127,D$65),),INDEX($D$126:$AD$161,$C127,D$65))</f>
        <v>A126266406K</v>
      </c>
      <c r="I16" s="19" t="str" cm="1">
        <f t="array" ref="I16">HYPERLINK(TEXT("#"&amp;INDEX($D$126:$AD$161,$C127,E$65),),INDEX($D$126:$AD$161,$C127,E$65))</f>
        <v>A126259062K</v>
      </c>
    </row>
    <row r="17" spans="1:9">
      <c r="A17" s="46"/>
      <c r="B17" s="49" t="s">
        <v>2903</v>
      </c>
      <c r="C17" s="47" cm="1">
        <f t="array" ref="C17">INDEX($D$76:$AD$111,$C78,C$65)</f>
        <v>802.56200000000001</v>
      </c>
      <c r="D17" s="47" cm="1">
        <f t="array" ref="D17">INDEX($D$76:$AD$111,$C78,D$65)</f>
        <v>383.36799999999999</v>
      </c>
      <c r="E17" s="47" cm="1">
        <f t="array" ref="E17">INDEX($D$76:$AD$111,$C78,E$65)</f>
        <v>419.19400000000002</v>
      </c>
      <c r="F17" s="47"/>
      <c r="G17" s="19" t="str" cm="1">
        <f t="array" ref="G17">HYPERLINK(TEXT("#"&amp;INDEX($D$126:$AD$161,$C128,C$65),),INDEX($D$126:$AD$161,$C128,C$65))</f>
        <v>A126251774L</v>
      </c>
      <c r="H17" s="19" t="str" cm="1">
        <f t="array" ref="H17">HYPERLINK(TEXT("#"&amp;INDEX($D$126:$AD$161,$C128,D$65),),INDEX($D$126:$AD$161,$C128,D$65))</f>
        <v>A126266462C</v>
      </c>
      <c r="I17" s="19" t="str" cm="1">
        <f t="array" ref="I17">HYPERLINK(TEXT("#"&amp;INDEX($D$126:$AD$161,$C128,E$65),),INDEX($D$126:$AD$161,$C128,E$65))</f>
        <v>A126259118K</v>
      </c>
    </row>
    <row r="18" spans="1:9">
      <c r="A18" s="46"/>
      <c r="B18" s="49" t="s">
        <v>2904</v>
      </c>
      <c r="C18" s="47" cm="1">
        <f t="array" ref="C18">INDEX($D$76:$AD$111,$C79,C$65)</f>
        <v>1287.7370000000001</v>
      </c>
      <c r="D18" s="47" cm="1">
        <f t="array" ref="D18">INDEX($D$76:$AD$111,$C79,D$65)</f>
        <v>622.87300000000005</v>
      </c>
      <c r="E18" s="47" cm="1">
        <f t="array" ref="E18">INDEX($D$76:$AD$111,$C79,E$65)</f>
        <v>664.86500000000001</v>
      </c>
      <c r="F18" s="47"/>
      <c r="G18" s="19" t="str" cm="1">
        <f t="array" ref="G18">HYPERLINK(TEXT("#"&amp;INDEX($D$126:$AD$161,$C129,C$65),),INDEX($D$126:$AD$161,$C129,C$65))</f>
        <v>A126251778W</v>
      </c>
      <c r="H18" s="19" t="str" cm="1">
        <f t="array" ref="H18">HYPERLINK(TEXT("#"&amp;INDEX($D$126:$AD$161,$C129,D$65),),INDEX($D$126:$AD$161,$C129,D$65))</f>
        <v>A126266466L</v>
      </c>
      <c r="I18" s="19" t="str" cm="1">
        <f t="array" ref="I18">HYPERLINK(TEXT("#"&amp;INDEX($D$126:$AD$161,$C129,E$65),),INDEX($D$126:$AD$161,$C129,E$65))</f>
        <v>A126259122A</v>
      </c>
    </row>
    <row r="19" spans="1:9">
      <c r="A19" s="46"/>
      <c r="B19" s="50" t="s">
        <v>2905</v>
      </c>
      <c r="C19" s="47" cm="1">
        <f t="array" ref="C19">INDEX($D$76:$AD$111,$C80,C$65)</f>
        <v>10532.781999999999</v>
      </c>
      <c r="D19" s="47" cm="1">
        <f t="array" ref="D19">INDEX($D$76:$AD$111,$C80,D$65)</f>
        <v>5577.6570000000002</v>
      </c>
      <c r="E19" s="47" cm="1">
        <f t="array" ref="E19">INDEX($D$76:$AD$111,$C80,E$65)</f>
        <v>4955.125</v>
      </c>
      <c r="F19" s="47"/>
      <c r="G19" s="19" t="str" cm="1">
        <f t="array" ref="G19">HYPERLINK(TEXT("#"&amp;INDEX($D$126:$AD$161,$C130,C$65),),INDEX($D$126:$AD$161,$C130,C$65))</f>
        <v>A126251722K</v>
      </c>
      <c r="H19" s="19" t="str" cm="1">
        <f t="array" ref="H19">HYPERLINK(TEXT("#"&amp;INDEX($D$126:$AD$161,$C130,D$65),),INDEX($D$126:$AD$161,$C130,D$65))</f>
        <v>A126266410A</v>
      </c>
      <c r="I19" s="19" t="str" cm="1">
        <f t="array" ref="I19">HYPERLINK(TEXT("#"&amp;INDEX($D$126:$AD$161,$C130,E$65),),INDEX($D$126:$AD$161,$C130,E$65))</f>
        <v>A126259066V</v>
      </c>
    </row>
    <row r="20" spans="1:9">
      <c r="A20" s="46"/>
      <c r="B20" s="51" t="s">
        <v>2906</v>
      </c>
      <c r="C20" s="47" cm="1">
        <f t="array" ref="C20">INDEX($D$76:$AD$111,$C81,C$65)</f>
        <v>4545.4660000000003</v>
      </c>
      <c r="D20" s="47" cm="1">
        <f t="array" ref="D20">INDEX($D$76:$AD$111,$C81,D$65)</f>
        <v>2318.8870000000002</v>
      </c>
      <c r="E20" s="47" cm="1">
        <f t="array" ref="E20">INDEX($D$76:$AD$111,$C81,E$65)</f>
        <v>2226.578</v>
      </c>
      <c r="F20" s="47"/>
      <c r="G20" s="19" t="str" cm="1">
        <f t="array" ref="G20">HYPERLINK(TEXT("#"&amp;INDEX($D$126:$AD$161,$C131,C$65),),INDEX($D$126:$AD$161,$C131,C$65))</f>
        <v>A126251726V</v>
      </c>
      <c r="H20" s="19" t="str" cm="1">
        <f t="array" ref="H20">HYPERLINK(TEXT("#"&amp;INDEX($D$126:$AD$161,$C131,D$65),),INDEX($D$126:$AD$161,$C131,D$65))</f>
        <v>A126266414K</v>
      </c>
      <c r="I20" s="19" t="str" cm="1">
        <f t="array" ref="I20">HYPERLINK(TEXT("#"&amp;INDEX($D$126:$AD$161,$C131,E$65),),INDEX($D$126:$AD$161,$C131,E$65))</f>
        <v>A126259070K</v>
      </c>
    </row>
    <row r="21" spans="1:9">
      <c r="A21" s="46"/>
      <c r="B21" s="52" t="s">
        <v>2907</v>
      </c>
      <c r="C21" s="47" cm="1">
        <f t="array" ref="C21">INDEX($D$76:$AD$111,$C82,C$65)</f>
        <v>1291.578</v>
      </c>
      <c r="D21" s="47" cm="1">
        <f t="array" ref="D21">INDEX($D$76:$AD$111,$C82,D$65)</f>
        <v>649.56299999999999</v>
      </c>
      <c r="E21" s="47" cm="1">
        <f t="array" ref="E21">INDEX($D$76:$AD$111,$C82,E$65)</f>
        <v>642.01499999999999</v>
      </c>
      <c r="F21" s="47"/>
      <c r="G21" s="19" t="str" cm="1">
        <f t="array" ref="G21">HYPERLINK(TEXT("#"&amp;INDEX($D$126:$AD$161,$C132,C$65),),INDEX($D$126:$AD$161,$C132,C$65))</f>
        <v>A126251750V</v>
      </c>
      <c r="H21" s="19" t="str" cm="1">
        <f t="array" ref="H21">HYPERLINK(TEXT("#"&amp;INDEX($D$126:$AD$161,$C132,D$65),),INDEX($D$126:$AD$161,$C132,D$65))</f>
        <v>A126266438C</v>
      </c>
      <c r="I21" s="19" t="str" cm="1">
        <f t="array" ref="I21">HYPERLINK(TEXT("#"&amp;INDEX($D$126:$AD$161,$C132,E$65),),INDEX($D$126:$AD$161,$C132,E$65))</f>
        <v>A126259094C</v>
      </c>
    </row>
    <row r="22" spans="1:9">
      <c r="A22" s="46"/>
      <c r="B22" s="53" t="s">
        <v>2908</v>
      </c>
      <c r="C22" s="47" cm="1">
        <f t="array" ref="C22">INDEX($D$76:$AD$111,$C83,C$65)</f>
        <v>1300.6179999999999</v>
      </c>
      <c r="D22" s="47" cm="1">
        <f t="array" ref="D22">INDEX($D$76:$AD$111,$C83,D$65)</f>
        <v>675.37400000000002</v>
      </c>
      <c r="E22" s="47" cm="1">
        <f t="array" ref="E22">INDEX($D$76:$AD$111,$C83,E$65)</f>
        <v>625.24300000000005</v>
      </c>
      <c r="F22" s="47"/>
      <c r="G22" s="19" t="str" cm="1">
        <f t="array" ref="G22">HYPERLINK(TEXT("#"&amp;INDEX($D$126:$AD$161,$C133,C$65),),INDEX($D$126:$AD$161,$C133,C$65))</f>
        <v>A126251694L</v>
      </c>
      <c r="H22" s="19" t="str" cm="1">
        <f t="array" ref="H22">HYPERLINK(TEXT("#"&amp;INDEX($D$126:$AD$161,$C133,D$65),),INDEX($D$126:$AD$161,$C133,D$65))</f>
        <v>A126266382C</v>
      </c>
      <c r="I22" s="19" t="str" cm="1">
        <f t="array" ref="I22">HYPERLINK(TEXT("#"&amp;INDEX($D$126:$AD$161,$C133,E$65),),INDEX($D$126:$AD$161,$C133,E$65))</f>
        <v>A126259038K</v>
      </c>
    </row>
    <row r="23" spans="1:9">
      <c r="A23" s="46"/>
      <c r="B23" s="52" t="s">
        <v>2909</v>
      </c>
      <c r="C23" s="47" cm="1">
        <f t="array" ref="C23">INDEX($D$76:$AD$111,$C84,C$65)</f>
        <v>1953.27</v>
      </c>
      <c r="D23" s="47" cm="1">
        <f t="array" ref="D23">INDEX($D$76:$AD$111,$C84,D$65)</f>
        <v>993.95</v>
      </c>
      <c r="E23" s="47" cm="1">
        <f t="array" ref="E23">INDEX($D$76:$AD$111,$C84,E$65)</f>
        <v>959.32</v>
      </c>
      <c r="F23" s="47"/>
      <c r="G23" s="19" t="str" cm="1">
        <f t="array" ref="G23">HYPERLINK(TEXT("#"&amp;INDEX($D$126:$AD$161,$C134,C$65),),INDEX($D$126:$AD$161,$C134,C$65))</f>
        <v>A126251782L</v>
      </c>
      <c r="H23" s="19" t="str" cm="1">
        <f t="array" ref="H23">HYPERLINK(TEXT("#"&amp;INDEX($D$126:$AD$161,$C134,D$65),),INDEX($D$126:$AD$161,$C134,D$65))</f>
        <v>A126266470C</v>
      </c>
      <c r="I23" s="19" t="str" cm="1">
        <f t="array" ref="I23">HYPERLINK(TEXT("#"&amp;INDEX($D$126:$AD$161,$C134,E$65),),INDEX($D$126:$AD$161,$C134,E$65))</f>
        <v>A126259126K</v>
      </c>
    </row>
    <row r="24" spans="1:9">
      <c r="A24" s="46"/>
      <c r="B24" s="51" t="s">
        <v>2910</v>
      </c>
      <c r="C24" s="47" cm="1">
        <f t="array" ref="C24">INDEX($D$76:$AD$111,$C85,C$65)</f>
        <v>5987.317</v>
      </c>
      <c r="D24" s="47" cm="1">
        <f t="array" ref="D24">INDEX($D$76:$AD$111,$C85,D$65)</f>
        <v>3258.77</v>
      </c>
      <c r="E24" s="47" cm="1">
        <f t="array" ref="E24">INDEX($D$76:$AD$111,$C85,E$65)</f>
        <v>2728.547</v>
      </c>
      <c r="F24" s="47"/>
      <c r="G24" s="19" t="str" cm="1">
        <f t="array" ref="G24">HYPERLINK(TEXT("#"&amp;INDEX($D$126:$AD$161,$C135,C$65),),INDEX($D$126:$AD$161,$C135,C$65))</f>
        <v>A126251754C</v>
      </c>
      <c r="H24" s="19" t="str" cm="1">
        <f t="array" ref="H24">HYPERLINK(TEXT("#"&amp;INDEX($D$126:$AD$161,$C135,D$65),),INDEX($D$126:$AD$161,$C135,D$65))</f>
        <v>A126266442V</v>
      </c>
      <c r="I24" s="19" t="str" cm="1">
        <f t="array" ref="I24">HYPERLINK(TEXT("#"&amp;INDEX($D$126:$AD$161,$C135,E$65),),INDEX($D$126:$AD$161,$C135,E$65))</f>
        <v>A126259098L</v>
      </c>
    </row>
    <row r="25" spans="1:9">
      <c r="A25" s="46"/>
      <c r="B25" s="52" t="s">
        <v>2911</v>
      </c>
      <c r="C25" s="47" cm="1">
        <f t="array" ref="C25">INDEX($D$76:$AD$111,$C86,C$65)</f>
        <v>2386.6329999999998</v>
      </c>
      <c r="D25" s="47" cm="1">
        <f t="array" ref="D25">INDEX($D$76:$AD$111,$C86,D$65)</f>
        <v>1271.107</v>
      </c>
      <c r="E25" s="47" cm="1">
        <f t="array" ref="E25">INDEX($D$76:$AD$111,$C86,E$65)</f>
        <v>1115.5260000000001</v>
      </c>
      <c r="F25" s="47"/>
      <c r="G25" s="19" t="str" cm="1">
        <f t="array" ref="G25">HYPERLINK(TEXT("#"&amp;INDEX($D$126:$AD$161,$C136,C$65),),INDEX($D$126:$AD$161,$C136,C$65))</f>
        <v>A126251786W</v>
      </c>
      <c r="H25" s="19" t="str" cm="1">
        <f t="array" ref="H25">HYPERLINK(TEXT("#"&amp;INDEX($D$126:$AD$161,$C136,D$65),),INDEX($D$126:$AD$161,$C136,D$65))</f>
        <v>A126266474L</v>
      </c>
      <c r="I25" s="19" t="str" cm="1">
        <f t="array" ref="I25">HYPERLINK(TEXT("#"&amp;INDEX($D$126:$AD$161,$C136,E$65),),INDEX($D$126:$AD$161,$C136,E$65))</f>
        <v>A126259130A</v>
      </c>
    </row>
    <row r="26" spans="1:9">
      <c r="A26" s="46"/>
      <c r="B26" s="52" t="s">
        <v>2912</v>
      </c>
      <c r="C26" s="47" cm="1">
        <f t="array" ref="C26">INDEX($D$76:$AD$111,$C87,C$65)</f>
        <v>3600.6840000000002</v>
      </c>
      <c r="D26" s="47" cm="1">
        <f t="array" ref="D26">INDEX($D$76:$AD$111,$C87,D$65)</f>
        <v>1987.663</v>
      </c>
      <c r="E26" s="47" cm="1">
        <f t="array" ref="E26">INDEX($D$76:$AD$111,$C87,E$65)</f>
        <v>1613.021</v>
      </c>
      <c r="F26" s="47"/>
      <c r="G26" s="19" t="str" cm="1">
        <f t="array" ref="G26">HYPERLINK(TEXT("#"&amp;INDEX($D$126:$AD$161,$C137,C$65),),INDEX($D$126:$AD$161,$C137,C$65))</f>
        <v>A126251698W</v>
      </c>
      <c r="H26" s="19" t="str" cm="1">
        <f t="array" ref="H26">HYPERLINK(TEXT("#"&amp;INDEX($D$126:$AD$161,$C137,D$65),),INDEX($D$126:$AD$161,$C137,D$65))</f>
        <v>A126266386L</v>
      </c>
      <c r="I26" s="19" t="str" cm="1">
        <f t="array" ref="I26">HYPERLINK(TEXT("#"&amp;INDEX($D$126:$AD$161,$C137,E$65),),INDEX($D$126:$AD$161,$C137,E$65))</f>
        <v>A126259042A</v>
      </c>
    </row>
    <row r="27" spans="1:9">
      <c r="A27" s="46"/>
      <c r="B27" s="53" t="s">
        <v>2913</v>
      </c>
      <c r="C27" s="47" cm="1">
        <f t="array" ref="C27">INDEX($D$76:$AD$111,$C88,C$65)</f>
        <v>2184.4580000000001</v>
      </c>
      <c r="D27" s="47" cm="1">
        <f t="array" ref="D27">INDEX($D$76:$AD$111,$C88,D$65)</f>
        <v>1153.5440000000001</v>
      </c>
      <c r="E27" s="47" cm="1">
        <f t="array" ref="E27">INDEX($D$76:$AD$111,$C88,E$65)</f>
        <v>1030.914</v>
      </c>
      <c r="F27" s="47"/>
      <c r="G27" s="19" t="str" cm="1">
        <f t="array" ref="G27">HYPERLINK(TEXT("#"&amp;INDEX($D$126:$AD$161,$C138,C$65),),INDEX($D$126:$AD$161,$C138,C$65))</f>
        <v>A126251658C</v>
      </c>
      <c r="H27" s="19" t="str" cm="1">
        <f t="array" ref="H27">HYPERLINK(TEXT("#"&amp;INDEX($D$126:$AD$161,$C138,D$65),),INDEX($D$126:$AD$161,$C138,D$65))</f>
        <v>A126266346V</v>
      </c>
      <c r="I27" s="19" t="str" cm="1">
        <f t="array" ref="I27">HYPERLINK(TEXT("#"&amp;INDEX($D$126:$AD$161,$C138,E$65),),INDEX($D$126:$AD$161,$C138,E$65))</f>
        <v>A126259002J</v>
      </c>
    </row>
    <row r="28" spans="1:9">
      <c r="A28" s="46"/>
      <c r="B28" s="52" t="s">
        <v>2914</v>
      </c>
      <c r="C28" s="47" cm="1">
        <f t="array" ref="C28">INDEX($D$76:$AD$111,$C89,C$65)</f>
        <v>1416.2260000000001</v>
      </c>
      <c r="D28" s="47" cm="1">
        <f t="array" ref="D28">INDEX($D$76:$AD$111,$C89,D$65)</f>
        <v>834.11900000000003</v>
      </c>
      <c r="E28" s="47" cm="1">
        <f t="array" ref="E28">INDEX($D$76:$AD$111,$C89,E$65)</f>
        <v>582.10699999999997</v>
      </c>
      <c r="F28" s="47"/>
      <c r="G28" s="19" t="str" cm="1">
        <f t="array" ref="G28">HYPERLINK(TEXT("#"&amp;INDEX($D$126:$AD$161,$C139,C$65),),INDEX($D$126:$AD$161,$C139,C$65))</f>
        <v>A126251670V</v>
      </c>
      <c r="H28" s="19" t="str" cm="1">
        <f t="array" ref="H28">HYPERLINK(TEXT("#"&amp;INDEX($D$126:$AD$161,$C139,D$65),),INDEX($D$126:$AD$161,$C139,D$65))</f>
        <v>A126266358C</v>
      </c>
      <c r="I28" s="19" t="str" cm="1">
        <f t="array" ref="I28">HYPERLINK(TEXT("#"&amp;INDEX($D$126:$AD$161,$C139,E$65),),INDEX($D$126:$AD$161,$C139,E$65))</f>
        <v>A126259014T</v>
      </c>
    </row>
    <row r="29" spans="1:9">
      <c r="A29" s="54" t="s">
        <v>2915</v>
      </c>
      <c r="B29" s="55"/>
      <c r="C29" s="47"/>
      <c r="D29" s="47"/>
      <c r="E29" s="47"/>
      <c r="F29" s="47"/>
      <c r="G29" s="19"/>
      <c r="H29" s="19"/>
      <c r="I29" s="19"/>
    </row>
    <row r="30" spans="1:9">
      <c r="A30" s="46"/>
      <c r="B30" s="50" t="s">
        <v>2916</v>
      </c>
      <c r="C30" s="47" cm="1">
        <f t="array" ref="C30">INDEX($D$76:$AD$111,$C91,C$65)</f>
        <v>1272.1110000000001</v>
      </c>
      <c r="D30" s="47" cm="1">
        <f t="array" ref="D30">INDEX($D$76:$AD$111,$C91,D$65)</f>
        <v>634.97699999999998</v>
      </c>
      <c r="E30" s="47" cm="1">
        <f t="array" ref="E30">INDEX($D$76:$AD$111,$C91,E$65)</f>
        <v>637.13400000000001</v>
      </c>
      <c r="F30" s="47"/>
      <c r="G30" s="19" t="str" cm="1">
        <f t="array" ref="G30">HYPERLINK(TEXT("#"&amp;INDEX($D$126:$AD$161,$C141,C$65),),INDEX($D$126:$AD$161,$C141,C$65))</f>
        <v>A126251730K</v>
      </c>
      <c r="H30" s="19" t="str" cm="1">
        <f t="array" ref="H30">HYPERLINK(TEXT("#"&amp;INDEX($D$126:$AD$161,$C141,D$65),),INDEX($D$126:$AD$161,$C141,D$65))</f>
        <v>A126266418V</v>
      </c>
      <c r="I30" s="19" t="str" cm="1">
        <f t="array" ref="I30">HYPERLINK(TEXT("#"&amp;INDEX($D$126:$AD$161,$C141,E$65),),INDEX($D$126:$AD$161,$C141,E$65))</f>
        <v>A126259074V</v>
      </c>
    </row>
    <row r="31" spans="1:9">
      <c r="A31" s="46"/>
      <c r="B31" s="50" t="s">
        <v>2917</v>
      </c>
      <c r="C31" s="47" cm="1">
        <f t="array" ref="C31">INDEX($D$76:$AD$111,$C92,C$65)</f>
        <v>12091.31</v>
      </c>
      <c r="D31" s="47" cm="1">
        <f t="array" ref="D31">INDEX($D$76:$AD$111,$C92,D$65)</f>
        <v>6327.8909999999996</v>
      </c>
      <c r="E31" s="47" cm="1">
        <f t="array" ref="E31">INDEX($D$76:$AD$111,$C92,E$65)</f>
        <v>5763.4189999999999</v>
      </c>
      <c r="F31" s="47"/>
      <c r="G31" s="19" t="str" cm="1">
        <f t="array" ref="G31">HYPERLINK(TEXT("#"&amp;INDEX($D$126:$AD$161,$C142,C$65),),INDEX($D$126:$AD$161,$C142,C$65))</f>
        <v>A126251674C</v>
      </c>
      <c r="H31" s="19" t="str" cm="1">
        <f t="array" ref="H31">HYPERLINK(TEXT("#"&amp;INDEX($D$126:$AD$161,$C142,D$65),),INDEX($D$126:$AD$161,$C142,D$65))</f>
        <v>A126266362V</v>
      </c>
      <c r="I31" s="19" t="str" cm="1">
        <f t="array" ref="I31">HYPERLINK(TEXT("#"&amp;INDEX($D$126:$AD$161,$C142,E$65),),INDEX($D$126:$AD$161,$C142,E$65))</f>
        <v>A126259018A</v>
      </c>
    </row>
    <row r="32" spans="1:9">
      <c r="A32" s="54" t="s">
        <v>2918</v>
      </c>
      <c r="B32" s="56"/>
      <c r="C32" s="57" cm="1">
        <f t="array" ref="C32">INDEX($D$76:$AD$111,$C93,C$65)</f>
        <v>13363.421</v>
      </c>
      <c r="D32" s="57" cm="1">
        <f t="array" ref="D32">INDEX($D$76:$AD$111,$C93,D$65)</f>
        <v>6962.8680000000004</v>
      </c>
      <c r="E32" s="57" cm="1">
        <f t="array" ref="E32">INDEX($D$76:$AD$111,$C93,E$65)</f>
        <v>6400.5529999999999</v>
      </c>
      <c r="F32" s="47"/>
      <c r="G32" s="19" t="str" cm="1">
        <f t="array" ref="G32">HYPERLINK(TEXT("#"&amp;INDEX($D$126:$AD$161,$C143,C$65),),INDEX($D$126:$AD$161,$C143,C$65))</f>
        <v>A126251734V</v>
      </c>
      <c r="H32" s="19" t="str" cm="1">
        <f t="array" ref="H32">HYPERLINK(TEXT("#"&amp;INDEX($D$126:$AD$161,$C143,D$65),),INDEX($D$126:$AD$161,$C143,D$65))</f>
        <v>A126266422K</v>
      </c>
      <c r="I32" s="19" t="str" cm="1">
        <f t="array" ref="I32">HYPERLINK(TEXT("#"&amp;INDEX($D$126:$AD$161,$C143,E$65),),INDEX($D$126:$AD$161,$C143,E$65))</f>
        <v>A126259078C</v>
      </c>
    </row>
    <row r="33" spans="1:20">
      <c r="A33" s="42" t="s">
        <v>2919</v>
      </c>
      <c r="B33" s="43"/>
      <c r="C33" s="43"/>
      <c r="D33" s="43"/>
      <c r="E33" s="43"/>
      <c r="F33" s="47"/>
      <c r="G33" s="43"/>
      <c r="H33" s="43"/>
      <c r="I33" s="43"/>
    </row>
    <row r="34" spans="1:20">
      <c r="A34" s="58" t="s">
        <v>2920</v>
      </c>
      <c r="B34" s="59"/>
      <c r="C34" s="57" cm="1">
        <f t="array" ref="C34">INDEX($D$76:$AD$111,$C95,C$65)</f>
        <v>3475.6909999999998</v>
      </c>
      <c r="D34" s="57" cm="1">
        <f t="array" ref="D34">INDEX($D$76:$AD$111,$C95,D$65)</f>
        <v>1654.172</v>
      </c>
      <c r="E34" s="57" cm="1">
        <f t="array" ref="E34">INDEX($D$76:$AD$111,$C95,E$65)</f>
        <v>1821.519</v>
      </c>
      <c r="F34" s="47"/>
      <c r="G34" s="19" t="str" cm="1">
        <f t="array" ref="G34">HYPERLINK(TEXT("#"&amp;INDEX($D$126:$AD$161,$C145,C$65),),INDEX($D$126:$AD$161,$C145,C$65))</f>
        <v>A126251758L</v>
      </c>
      <c r="H34" s="19" t="str" cm="1">
        <f t="array" ref="H34">HYPERLINK(TEXT("#"&amp;INDEX($D$126:$AD$161,$C145,D$65),),INDEX($D$126:$AD$161,$C145,D$65))</f>
        <v>A126266446C</v>
      </c>
      <c r="I34" s="19" t="str" cm="1">
        <f t="array" ref="I34">HYPERLINK(TEXT("#"&amp;INDEX($D$126:$AD$161,$C145,E$65),),INDEX($D$126:$AD$161,$C145,E$65))</f>
        <v>A126259102T</v>
      </c>
    </row>
    <row r="35" spans="1:20">
      <c r="A35" s="60"/>
      <c r="B35" s="59" t="s">
        <v>2921</v>
      </c>
      <c r="C35" s="47" cm="1">
        <f t="array" ref="C35">INDEX($D$76:$AD$111,$C96,C$65)</f>
        <v>2635.1149999999998</v>
      </c>
      <c r="D35" s="47" cm="1">
        <f t="array" ref="D35">INDEX($D$76:$AD$111,$C96,D$65)</f>
        <v>1266.81</v>
      </c>
      <c r="E35" s="47" cm="1">
        <f t="array" ref="E35">INDEX($D$76:$AD$111,$C96,E$65)</f>
        <v>1368.3040000000001</v>
      </c>
      <c r="F35" s="47"/>
      <c r="G35" s="19" t="str" cm="1">
        <f t="array" ref="G35">HYPERLINK(TEXT("#"&amp;INDEX($D$126:$AD$161,$C146,C$65),),INDEX($D$126:$AD$161,$C146,C$65))</f>
        <v>A126251762C</v>
      </c>
      <c r="H35" s="19" t="str" cm="1">
        <f t="array" ref="H35">HYPERLINK(TEXT("#"&amp;INDEX($D$126:$AD$161,$C146,D$65),),INDEX($D$126:$AD$161,$C146,D$65))</f>
        <v>A126266450V</v>
      </c>
      <c r="I35" s="19" t="str" cm="1">
        <f t="array" ref="I35">HYPERLINK(TEXT("#"&amp;INDEX($D$126:$AD$161,$C146,E$65),),INDEX($D$126:$AD$161,$C146,E$65))</f>
        <v>A126259106A</v>
      </c>
    </row>
    <row r="36" spans="1:20">
      <c r="A36" s="60"/>
      <c r="B36" s="61" t="s">
        <v>2922</v>
      </c>
      <c r="C36" s="47" cm="1">
        <f t="array" ref="C36">INDEX($D$76:$AD$111,$C97,C$65)</f>
        <v>1797.8620000000001</v>
      </c>
      <c r="D36" s="47" cm="1">
        <f t="array" ref="D36">INDEX($D$76:$AD$111,$C97,D$65)</f>
        <v>892.84799999999996</v>
      </c>
      <c r="E36" s="47" cm="1">
        <f t="array" ref="E36">INDEX($D$76:$AD$111,$C97,E$65)</f>
        <v>905.01499999999999</v>
      </c>
      <c r="F36" s="47"/>
      <c r="G36" s="19" t="str" cm="1">
        <f t="array" ref="G36">HYPERLINK(TEXT("#"&amp;INDEX($D$126:$AD$161,$C147,C$65),),INDEX($D$126:$AD$161,$C147,C$65))</f>
        <v>A126251682C</v>
      </c>
      <c r="H36" s="19" t="str" cm="1">
        <f t="array" ref="H36">HYPERLINK(TEXT("#"&amp;INDEX($D$126:$AD$161,$C147,D$65),),INDEX($D$126:$AD$161,$C147,D$65))</f>
        <v>A126266370V</v>
      </c>
      <c r="I36" s="19" t="str" cm="1">
        <f t="array" ref="I36">HYPERLINK(TEXT("#"&amp;INDEX($D$126:$AD$161,$C147,E$65),),INDEX($D$126:$AD$161,$C147,E$65))</f>
        <v>A126259026A</v>
      </c>
    </row>
    <row r="37" spans="1:20">
      <c r="A37" s="60"/>
      <c r="B37" s="61" t="s">
        <v>2923</v>
      </c>
      <c r="C37" s="47" cm="1">
        <f t="array" ref="C37">INDEX($D$76:$AD$111,$C98,C$65)</f>
        <v>837.25199999999995</v>
      </c>
      <c r="D37" s="47" cm="1">
        <f t="array" ref="D37">INDEX($D$76:$AD$111,$C98,D$65)</f>
        <v>373.96300000000002</v>
      </c>
      <c r="E37" s="47" cm="1">
        <f t="array" ref="E37">INDEX($D$76:$AD$111,$C98,E$65)</f>
        <v>463.28899999999999</v>
      </c>
      <c r="F37" s="47"/>
      <c r="G37" s="19" t="str" cm="1">
        <f t="array" ref="G37">HYPERLINK(TEXT("#"&amp;INDEX($D$126:$AD$161,$C148,C$65),),INDEX($D$126:$AD$161,$C148,C$65))</f>
        <v>A126251662V</v>
      </c>
      <c r="H37" s="19" t="str" cm="1">
        <f t="array" ref="H37">HYPERLINK(TEXT("#"&amp;INDEX($D$126:$AD$161,$C148,D$65),),INDEX($D$126:$AD$161,$C148,D$65))</f>
        <v>A126266350K</v>
      </c>
      <c r="I37" s="19" t="str" cm="1">
        <f t="array" ref="I37">HYPERLINK(TEXT("#"&amp;INDEX($D$126:$AD$161,$C148,E$65),),INDEX($D$126:$AD$161,$C148,E$65))</f>
        <v>A126259006T</v>
      </c>
    </row>
    <row r="38" spans="1:20">
      <c r="A38" s="60"/>
      <c r="B38" s="61" t="s">
        <v>2924</v>
      </c>
      <c r="C38" s="47" cm="1">
        <f t="array" ref="C38">INDEX($D$76:$AD$111,$C99,C$65)</f>
        <v>254.9</v>
      </c>
      <c r="D38" s="47" cm="1">
        <f t="array" ref="D38">INDEX($D$76:$AD$111,$C99,D$65)</f>
        <v>96.343000000000004</v>
      </c>
      <c r="E38" s="47" cm="1">
        <f t="array" ref="E38">INDEX($D$76:$AD$111,$C99,E$65)</f>
        <v>158.55699999999999</v>
      </c>
      <c r="F38" s="47"/>
      <c r="G38" s="19" t="str" cm="1">
        <f t="array" ref="G38">HYPERLINK(TEXT("#"&amp;INDEX($D$126:$AD$161,$C149,C$65),),INDEX($D$126:$AD$161,$C149,C$65))</f>
        <v>A126251702A</v>
      </c>
      <c r="H38" s="19" t="str" cm="1">
        <f t="array" ref="H38">HYPERLINK(TEXT("#"&amp;INDEX($D$126:$AD$161,$C149,D$65),),INDEX($D$126:$AD$161,$C149,D$65))</f>
        <v>A126266390C</v>
      </c>
      <c r="I38" s="19" t="str" cm="1">
        <f t="array" ref="I38">HYPERLINK(TEXT("#"&amp;INDEX($D$126:$AD$161,$C149,E$65),),INDEX($D$126:$AD$161,$C149,E$65))</f>
        <v>A126259046K</v>
      </c>
    </row>
    <row r="39" spans="1:20">
      <c r="A39" s="60"/>
      <c r="B39" s="59" t="s">
        <v>2925</v>
      </c>
      <c r="C39" s="47" cm="1">
        <f t="array" ref="C39">INDEX($D$76:$AD$111,$C100,C$65)</f>
        <v>211.60900000000001</v>
      </c>
      <c r="D39" s="47" cm="1">
        <f t="array" ref="D39">INDEX($D$76:$AD$111,$C100,D$65)</f>
        <v>115.887</v>
      </c>
      <c r="E39" s="47" cm="1">
        <f t="array" ref="E39">INDEX($D$76:$AD$111,$C100,E$65)</f>
        <v>95.721999999999994</v>
      </c>
      <c r="F39" s="47"/>
      <c r="G39" s="19" t="str" cm="1">
        <f t="array" ref="G39">HYPERLINK(TEXT("#"&amp;INDEX($D$126:$AD$161,$C150,C$65),),INDEX($D$126:$AD$161,$C150,C$65))</f>
        <v>A126251678L</v>
      </c>
      <c r="H39" s="19" t="str" cm="1">
        <f t="array" ref="H39">HYPERLINK(TEXT("#"&amp;INDEX($D$126:$AD$161,$C150,D$65),),INDEX($D$126:$AD$161,$C150,D$65))</f>
        <v>A126266366C</v>
      </c>
      <c r="I39" s="19" t="str" cm="1">
        <f t="array" ref="I39">HYPERLINK(TEXT("#"&amp;INDEX($D$126:$AD$161,$C150,E$65),),INDEX($D$126:$AD$161,$C150,E$65))</f>
        <v>A126259022T</v>
      </c>
    </row>
    <row r="40" spans="1:20">
      <c r="A40" s="60"/>
      <c r="B40" s="59" t="s">
        <v>2926</v>
      </c>
      <c r="C40" s="47" cm="1">
        <f t="array" ref="C40">INDEX($D$76:$AD$111,$C101,C$65)</f>
        <v>628.96699999999998</v>
      </c>
      <c r="D40" s="47" cm="1">
        <f t="array" ref="D40">INDEX($D$76:$AD$111,$C101,D$65)</f>
        <v>271.47500000000002</v>
      </c>
      <c r="E40" s="47" cm="1">
        <f t="array" ref="E40">INDEX($D$76:$AD$111,$C101,E$65)</f>
        <v>357.49200000000002</v>
      </c>
      <c r="F40" s="47"/>
      <c r="G40" s="19" t="str" cm="1">
        <f t="array" ref="G40">HYPERLINK(TEXT("#"&amp;INDEX($D$126:$AD$161,$C151,C$65),),INDEX($D$126:$AD$161,$C151,C$65))</f>
        <v>A126251706K</v>
      </c>
      <c r="H40" s="19" t="str" cm="1">
        <f t="array" ref="H40">HYPERLINK(TEXT("#"&amp;INDEX($D$126:$AD$161,$C151,D$65),),INDEX($D$126:$AD$161,$C151,D$65))</f>
        <v>A126266394L</v>
      </c>
      <c r="I40" s="19" t="str" cm="1">
        <f t="array" ref="I40">HYPERLINK(TEXT("#"&amp;INDEX($D$126:$AD$161,$C151,E$65),),INDEX($D$126:$AD$161,$C151,E$65))</f>
        <v>A126259050A</v>
      </c>
    </row>
    <row r="41" spans="1:20">
      <c r="A41" s="62" t="s">
        <v>2927</v>
      </c>
      <c r="B41" s="46"/>
      <c r="C41" s="57" cm="1">
        <f t="array" ref="C41">INDEX($D$76:$AD$111,$C102,C$65)</f>
        <v>1590.193</v>
      </c>
      <c r="D41" s="57" cm="1">
        <f t="array" ref="D41">INDEX($D$76:$AD$111,$C102,D$65)</f>
        <v>736.01099999999997</v>
      </c>
      <c r="E41" s="57" cm="1">
        <f t="array" ref="E41">INDEX($D$76:$AD$111,$C102,E$65)</f>
        <v>854.18299999999999</v>
      </c>
      <c r="F41" s="47"/>
      <c r="G41" s="19" t="str" cm="1">
        <f t="array" ref="G41">HYPERLINK(TEXT("#"&amp;INDEX($D$126:$AD$161,$C152,C$65),),INDEX($D$126:$AD$161,$C152,C$65))</f>
        <v>A126251686L</v>
      </c>
      <c r="H41" s="19" t="str" cm="1">
        <f t="array" ref="H41">HYPERLINK(TEXT("#"&amp;INDEX($D$126:$AD$161,$C152,D$65),),INDEX($D$126:$AD$161,$C152,D$65))</f>
        <v>A126266374C</v>
      </c>
      <c r="I41" s="19" t="str" cm="1">
        <f t="array" ref="I41">HYPERLINK(TEXT("#"&amp;INDEX($D$126:$AD$161,$C152,E$65),),INDEX($D$126:$AD$161,$C152,E$65))</f>
        <v>A126259030T</v>
      </c>
    </row>
    <row r="42" spans="1:20">
      <c r="A42" s="60"/>
      <c r="B42" s="59" t="s">
        <v>2928</v>
      </c>
      <c r="C42" s="47" cm="1">
        <f t="array" ref="C42">INDEX($D$76:$AD$111,$C103,C$65)</f>
        <v>1054.364</v>
      </c>
      <c r="D42" s="47" cm="1">
        <f t="array" ref="D42">INDEX($D$76:$AD$111,$C103,D$65)</f>
        <v>512.803</v>
      </c>
      <c r="E42" s="47" cm="1">
        <f t="array" ref="E42">INDEX($D$76:$AD$111,$C103,E$65)</f>
        <v>541.56100000000004</v>
      </c>
      <c r="F42" s="47"/>
      <c r="G42" s="19" t="str" cm="1">
        <f t="array" ref="G42">HYPERLINK(TEXT("#"&amp;INDEX($D$126:$AD$161,$C153,C$65),),INDEX($D$126:$AD$161,$C153,C$65))</f>
        <v>A126251710A</v>
      </c>
      <c r="H42" s="19" t="str" cm="1">
        <f t="array" ref="H42">HYPERLINK(TEXT("#"&amp;INDEX($D$126:$AD$161,$C153,D$65),),INDEX($D$126:$AD$161,$C153,D$65))</f>
        <v>A126266398W</v>
      </c>
      <c r="I42" s="19" t="str" cm="1">
        <f t="array" ref="I42">HYPERLINK(TEXT("#"&amp;INDEX($D$126:$AD$161,$C153,E$65),),INDEX($D$126:$AD$161,$C153,E$65))</f>
        <v>A126259054K</v>
      </c>
    </row>
    <row r="43" spans="1:20">
      <c r="A43" s="60"/>
      <c r="B43" s="61" t="s">
        <v>2929</v>
      </c>
      <c r="C43" s="47" cm="1">
        <f t="array" ref="C43">INDEX($D$76:$AD$111,$C104,C$65)</f>
        <v>83.388000000000005</v>
      </c>
      <c r="D43" s="47" cm="1">
        <f t="array" ref="D43">INDEX($D$76:$AD$111,$C104,D$65)</f>
        <v>29.198</v>
      </c>
      <c r="E43" s="47" cm="1">
        <f t="array" ref="E43">INDEX($D$76:$AD$111,$C104,E$65)</f>
        <v>54.19</v>
      </c>
      <c r="F43" s="47"/>
      <c r="G43" s="19" t="str" cm="1">
        <f t="array" ref="G43">HYPERLINK(TEXT("#"&amp;INDEX($D$126:$AD$161,$C154,C$65),),INDEX($D$126:$AD$161,$C154,C$65))</f>
        <v>A126251738C</v>
      </c>
      <c r="H43" s="19" t="str" cm="1">
        <f t="array" ref="H43">HYPERLINK(TEXT("#"&amp;INDEX($D$126:$AD$161,$C154,D$65),),INDEX($D$126:$AD$161,$C154,D$65))</f>
        <v>A126266426V</v>
      </c>
      <c r="I43" s="19" t="str" cm="1">
        <f t="array" ref="I43">HYPERLINK(TEXT("#"&amp;INDEX($D$126:$AD$161,$C154,E$65),),INDEX($D$126:$AD$161,$C154,E$65))</f>
        <v>A126259082V</v>
      </c>
    </row>
    <row r="44" spans="1:20">
      <c r="A44" s="60"/>
      <c r="B44" s="59" t="s">
        <v>2930</v>
      </c>
      <c r="C44" s="47" cm="1">
        <f t="array" ref="C44">INDEX($D$76:$AD$111,$C105,C$65)</f>
        <v>535.82899999999995</v>
      </c>
      <c r="D44" s="47" cm="1">
        <f t="array" ref="D44">INDEX($D$76:$AD$111,$C105,D$65)</f>
        <v>223.20699999999999</v>
      </c>
      <c r="E44" s="47" cm="1">
        <f t="array" ref="E44">INDEX($D$76:$AD$111,$C105,E$65)</f>
        <v>312.62099999999998</v>
      </c>
      <c r="F44" s="47"/>
      <c r="G44" s="19" t="str" cm="1">
        <f t="array" ref="G44">HYPERLINK(TEXT("#"&amp;INDEX($D$126:$AD$161,$C155,C$65),),INDEX($D$126:$AD$161,$C155,C$65))</f>
        <v>A126251714K</v>
      </c>
      <c r="H44" s="19" t="str" cm="1">
        <f t="array" ref="H44">HYPERLINK(TEXT("#"&amp;INDEX($D$126:$AD$161,$C155,D$65),),INDEX($D$126:$AD$161,$C155,D$65))</f>
        <v>A126266402A</v>
      </c>
      <c r="I44" s="19" t="str" cm="1">
        <f t="array" ref="I44">HYPERLINK(TEXT("#"&amp;INDEX($D$126:$AD$161,$C155,E$65),),INDEX($D$126:$AD$161,$C155,E$65))</f>
        <v>A126259058V</v>
      </c>
    </row>
    <row r="45" spans="1:20">
      <c r="A45" s="62" t="s">
        <v>2931</v>
      </c>
      <c r="B45" s="46"/>
      <c r="C45" s="57" cm="1">
        <f t="array" ref="C45">INDEX($D$76:$AD$111,$C106,C$65)</f>
        <v>522.49400000000003</v>
      </c>
      <c r="D45" s="57" cm="1">
        <f t="array" ref="D45">INDEX($D$76:$AD$111,$C106,D$65)</f>
        <v>286.32900000000001</v>
      </c>
      <c r="E45" s="57" cm="1">
        <f t="array" ref="E45">INDEX($D$76:$AD$111,$C106,E$65)</f>
        <v>236.16499999999999</v>
      </c>
      <c r="F45" s="47"/>
      <c r="G45" s="19" t="str" cm="1">
        <f t="array" ref="G45">HYPERLINK(TEXT("#"&amp;INDEX($D$126:$AD$161,$C156,C$65),),INDEX($D$126:$AD$161,$C156,C$65))</f>
        <v>A126251690C</v>
      </c>
      <c r="H45" s="19" t="str" cm="1">
        <f t="array" ref="H45">HYPERLINK(TEXT("#"&amp;INDEX($D$126:$AD$161,$C156,D$65),),INDEX($D$126:$AD$161,$C156,D$65))</f>
        <v>A126266378L</v>
      </c>
      <c r="I45" s="19" t="str" cm="1">
        <f t="array" ref="I45">HYPERLINK(TEXT("#"&amp;INDEX($D$126:$AD$161,$C156,E$65),),INDEX($D$126:$AD$161,$C156,E$65))</f>
        <v>A126259034A</v>
      </c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spans="1:20">
      <c r="A46" s="60"/>
      <c r="B46" s="59" t="s">
        <v>2932</v>
      </c>
      <c r="C46" s="47" cm="1">
        <f t="array" ref="C46">INDEX($D$76:$AD$111,$C107,C$65)</f>
        <v>199.023</v>
      </c>
      <c r="D46" s="47" cm="1">
        <f t="array" ref="D46">INDEX($D$76:$AD$111,$C107,D$65)</f>
        <v>107.881</v>
      </c>
      <c r="E46" s="47" cm="1">
        <f t="array" ref="E46">INDEX($D$76:$AD$111,$C107,E$65)</f>
        <v>91.141999999999996</v>
      </c>
      <c r="F46" s="47"/>
      <c r="G46" s="19" t="str" cm="1">
        <f t="array" ref="G46">HYPERLINK(TEXT("#"&amp;INDEX($D$126:$AD$161,$C157,C$65),),INDEX($D$126:$AD$161,$C157,C$65))</f>
        <v>A126251766L</v>
      </c>
      <c r="H46" s="19" t="str" cm="1">
        <f t="array" ref="H46">HYPERLINK(TEXT("#"&amp;INDEX($D$126:$AD$161,$C157,D$65),),INDEX($D$126:$AD$161,$C157,D$65))</f>
        <v>A126266454C</v>
      </c>
      <c r="I46" s="19" t="str" cm="1">
        <f t="array" ref="I46">HYPERLINK(TEXT("#"&amp;INDEX($D$126:$AD$161,$C157,E$65),),INDEX($D$126:$AD$161,$C157,E$65))</f>
        <v>A126259110T</v>
      </c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spans="1:20">
      <c r="A47" s="60"/>
      <c r="B47" s="59" t="s">
        <v>2933</v>
      </c>
      <c r="C47" s="47" cm="1">
        <f t="array" ref="C47">INDEX($D$76:$AD$111,$C108,C$65)</f>
        <v>217.74600000000001</v>
      </c>
      <c r="D47" s="47" cm="1">
        <f t="array" ref="D47">INDEX($D$76:$AD$111,$C108,D$65)</f>
        <v>122.17400000000001</v>
      </c>
      <c r="E47" s="47" cm="1">
        <f t="array" ref="E47">INDEX($D$76:$AD$111,$C108,E$65)</f>
        <v>95.572000000000003</v>
      </c>
      <c r="F47" s="47"/>
      <c r="G47" s="19" t="str" cm="1">
        <f t="array" ref="G47">HYPERLINK(TEXT("#"&amp;INDEX($D$126:$AD$161,$C158,C$65),),INDEX($D$126:$AD$161,$C158,C$65))</f>
        <v>A126251742V</v>
      </c>
      <c r="H47" s="19" t="str" cm="1">
        <f t="array" ref="H47">HYPERLINK(TEXT("#"&amp;INDEX($D$126:$AD$161,$C158,D$65),),INDEX($D$126:$AD$161,$C158,D$65))</f>
        <v>A126266430K</v>
      </c>
      <c r="I47" s="19" t="str" cm="1">
        <f t="array" ref="I47">HYPERLINK(TEXT("#"&amp;INDEX($D$126:$AD$161,$C158,E$65),),INDEX($D$126:$AD$161,$C158,E$65))</f>
        <v>A126259086C</v>
      </c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spans="1:20">
      <c r="A48" s="60"/>
      <c r="B48" s="61" t="s">
        <v>2934</v>
      </c>
      <c r="C48" s="47" cm="1">
        <f t="array" ref="C48">INDEX($D$76:$AD$111,$C109,C$65)</f>
        <v>31.919</v>
      </c>
      <c r="D48" s="47" cm="1">
        <f t="array" ref="D48">INDEX($D$76:$AD$111,$C109,D$65)</f>
        <v>17.946000000000002</v>
      </c>
      <c r="E48" s="47" cm="1">
        <f t="array" ref="E48">INDEX($D$76:$AD$111,$C109,E$65)</f>
        <v>13.973000000000001</v>
      </c>
      <c r="F48" s="47"/>
      <c r="G48" s="19" t="str" cm="1">
        <f t="array" ref="G48">HYPERLINK(TEXT("#"&amp;INDEX($D$126:$AD$161,$C159,C$65),),INDEX($D$126:$AD$161,$C159,C$65))</f>
        <v>A126251746C</v>
      </c>
      <c r="H48" s="19" t="str" cm="1">
        <f t="array" ref="H48">HYPERLINK(TEXT("#"&amp;INDEX($D$126:$AD$161,$C159,D$65),),INDEX($D$126:$AD$161,$C159,D$65))</f>
        <v>A126266434V</v>
      </c>
      <c r="I48" s="19" t="str" cm="1">
        <f t="array" ref="I48">HYPERLINK(TEXT("#"&amp;INDEX($D$126:$AD$161,$C159,E$65),),INDEX($D$126:$AD$161,$C159,E$65))</f>
        <v>A126259090V</v>
      </c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spans="1:21">
      <c r="A49" s="60"/>
      <c r="B49" s="59" t="s">
        <v>2935</v>
      </c>
      <c r="C49" s="47" cm="1">
        <f t="array" ref="C49">INDEX($D$76:$AD$111,$C110,C$65)</f>
        <v>304.74700000000001</v>
      </c>
      <c r="D49" s="47" cm="1">
        <f t="array" ref="D49">INDEX($D$76:$AD$111,$C110,D$65)</f>
        <v>164.155</v>
      </c>
      <c r="E49" s="47" cm="1">
        <f t="array" ref="E49">INDEX($D$76:$AD$111,$C110,E$65)</f>
        <v>140.59299999999999</v>
      </c>
      <c r="F49" s="47"/>
      <c r="G49" s="19" t="str" cm="1">
        <f t="array" ref="G49">HYPERLINK(TEXT("#"&amp;INDEX($D$126:$AD$161,$C160,C$65),),INDEX($D$126:$AD$161,$C160,C$65))</f>
        <v>A126251790L</v>
      </c>
      <c r="H49" s="19" t="str" cm="1">
        <f t="array" ref="H49">HYPERLINK(TEXT("#"&amp;INDEX($D$126:$AD$161,$C160,D$65),),INDEX($D$126:$AD$161,$C160,D$65))</f>
        <v>A126266478W</v>
      </c>
      <c r="I49" s="19" t="str" cm="1">
        <f t="array" ref="I49">HYPERLINK(TEXT("#"&amp;INDEX($D$126:$AD$161,$C160,E$65),),INDEX($D$126:$AD$161,$C160,E$65))</f>
        <v>A126259134K</v>
      </c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spans="1:21">
      <c r="A50" s="58" t="s">
        <v>2918</v>
      </c>
      <c r="B50" s="63"/>
      <c r="C50" s="57" cm="1">
        <f t="array" ref="C50">INDEX($D$76:$AD$111,$C111,C$65)</f>
        <v>20715.911</v>
      </c>
      <c r="D50" s="57" cm="1">
        <f t="array" ref="D50">INDEX($D$76:$AD$111,$C111,D$65)</f>
        <v>10169.334999999999</v>
      </c>
      <c r="E50" s="57" cm="1">
        <f t="array" ref="E50">INDEX($D$76:$AD$111,$C111,E$65)</f>
        <v>10546.575999999999</v>
      </c>
      <c r="F50" s="47"/>
      <c r="G50" s="19" t="str" cm="1">
        <f t="array" ref="G50">HYPERLINK(TEXT("#"&amp;INDEX($D$126:$AD$161,$C161,C$65),),INDEX($D$126:$AD$161,$C161,C$65))</f>
        <v>A126251666C</v>
      </c>
      <c r="H50" s="19" t="str" cm="1">
        <f t="array" ref="H50">HYPERLINK(TEXT("#"&amp;INDEX($D$126:$AD$161,$C161,D$65),),INDEX($D$126:$AD$161,$C161,D$65))</f>
        <v>A126266354V</v>
      </c>
      <c r="I50" s="19" t="str" cm="1">
        <f t="array" ref="I50">HYPERLINK(TEXT("#"&amp;INDEX($D$126:$AD$161,$C161,E$65),),INDEX($D$126:$AD$161,$C161,E$65))</f>
        <v>A126259010J</v>
      </c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spans="1:21">
      <c r="A51" s="64"/>
      <c r="B51" s="49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spans="1:21">
      <c r="A52" s="64"/>
      <c r="B52" s="49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  <row r="53" spans="1:21">
      <c r="A53" s="65" t="str">
        <f ca="1">Contents!B27</f>
        <v>© Commonwealth of Australia 2022</v>
      </c>
      <c r="B53" s="66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</row>
    <row r="54" spans="1:21">
      <c r="A54" s="65"/>
      <c r="B54" s="66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</row>
    <row r="55" spans="1:21" hidden="1">
      <c r="A55" s="67"/>
      <c r="B55" s="68" t="s">
        <v>2942</v>
      </c>
      <c r="C55" s="69">
        <v>1</v>
      </c>
      <c r="D55" s="70"/>
      <c r="E55" s="70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</row>
    <row r="56" spans="1:21" hidden="1">
      <c r="A56" s="67"/>
      <c r="B56" s="68" t="s">
        <v>2943</v>
      </c>
      <c r="C56" s="69">
        <v>4</v>
      </c>
      <c r="D56" s="70"/>
      <c r="E56" s="70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</row>
    <row r="57" spans="1:21" hidden="1">
      <c r="A57" s="67"/>
      <c r="B57" s="68" t="s">
        <v>2944</v>
      </c>
      <c r="C57" s="69">
        <v>7</v>
      </c>
      <c r="D57" s="70"/>
      <c r="E57" s="70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</row>
    <row r="58" spans="1:21" hidden="1">
      <c r="A58" s="67"/>
      <c r="B58" s="68" t="s">
        <v>2945</v>
      </c>
      <c r="C58" s="69">
        <v>10</v>
      </c>
      <c r="D58" s="70"/>
      <c r="E58" s="70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</row>
    <row r="59" spans="1:21" hidden="1">
      <c r="A59" s="67"/>
      <c r="B59" s="68" t="s">
        <v>2946</v>
      </c>
      <c r="C59" s="69">
        <v>13</v>
      </c>
      <c r="D59" s="70"/>
      <c r="E59" s="70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</row>
    <row r="60" spans="1:21" hidden="1">
      <c r="A60" s="67"/>
      <c r="B60" s="68" t="s">
        <v>2947</v>
      </c>
      <c r="C60" s="69">
        <v>16</v>
      </c>
      <c r="D60" s="70"/>
      <c r="E60" s="70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1:21" hidden="1">
      <c r="A61" s="67"/>
      <c r="B61" s="68" t="s">
        <v>2948</v>
      </c>
      <c r="C61" s="69">
        <v>19</v>
      </c>
      <c r="D61" s="70"/>
      <c r="E61" s="70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</row>
    <row r="62" spans="1:21" hidden="1">
      <c r="A62" s="67"/>
      <c r="B62" s="68" t="s">
        <v>2949</v>
      </c>
      <c r="C62" s="69">
        <v>22</v>
      </c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</row>
    <row r="63" spans="1:21" hidden="1">
      <c r="A63" s="67"/>
      <c r="B63" s="68" t="s">
        <v>2950</v>
      </c>
      <c r="C63" s="69">
        <v>25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1" hidden="1">
      <c r="A64" s="67"/>
      <c r="B64" s="66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</row>
    <row r="65" spans="1:31" hidden="1">
      <c r="A65" s="67"/>
      <c r="B65" s="66"/>
      <c r="C65" s="69">
        <f>VLOOKUP(C10,B55:C63,2,FALSE)</f>
        <v>1</v>
      </c>
      <c r="D65" s="69">
        <f>C65+1</f>
        <v>2</v>
      </c>
      <c r="E65" s="69">
        <f>D65+1</f>
        <v>3</v>
      </c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</row>
    <row r="66" spans="1:31" hidden="1">
      <c r="A66" s="67"/>
      <c r="B66" s="66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</row>
    <row r="67" spans="1:31" hidden="1">
      <c r="A67" s="67"/>
      <c r="B67" s="66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</row>
    <row r="68" spans="1:31" hidden="1">
      <c r="A68" s="67"/>
      <c r="B68" s="66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</row>
    <row r="69" spans="1:31" hidden="1">
      <c r="A69" s="67"/>
      <c r="B69" s="66"/>
      <c r="C69" s="66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</row>
    <row r="70" spans="1:31" hidden="1">
      <c r="A70" s="67"/>
      <c r="B70" s="66"/>
      <c r="C70" s="66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</row>
    <row r="71" spans="1:31" hidden="1">
      <c r="A71" s="67"/>
      <c r="B71" s="66"/>
      <c r="C71" s="66"/>
      <c r="D71" s="69">
        <v>1</v>
      </c>
      <c r="E71" s="69">
        <v>2</v>
      </c>
      <c r="F71" s="69">
        <v>3</v>
      </c>
      <c r="G71" s="69">
        <v>4</v>
      </c>
      <c r="H71" s="69">
        <v>5</v>
      </c>
      <c r="I71" s="69">
        <v>6</v>
      </c>
      <c r="J71" s="69">
        <v>7</v>
      </c>
      <c r="K71" s="69">
        <v>8</v>
      </c>
      <c r="L71" s="69">
        <v>9</v>
      </c>
      <c r="M71" s="69">
        <v>10</v>
      </c>
      <c r="N71" s="69">
        <v>11</v>
      </c>
      <c r="O71" s="69">
        <v>12</v>
      </c>
      <c r="P71" s="69">
        <v>13</v>
      </c>
      <c r="Q71" s="69">
        <v>14</v>
      </c>
      <c r="R71" s="69">
        <v>15</v>
      </c>
      <c r="S71" s="69">
        <v>16</v>
      </c>
      <c r="T71" s="69">
        <v>17</v>
      </c>
      <c r="U71" s="69">
        <v>18</v>
      </c>
      <c r="V71" s="69">
        <v>19</v>
      </c>
      <c r="W71" s="69">
        <v>20</v>
      </c>
      <c r="X71" s="69">
        <v>21</v>
      </c>
      <c r="Y71" s="69">
        <v>22</v>
      </c>
      <c r="Z71" s="69">
        <v>23</v>
      </c>
      <c r="AA71" s="69">
        <v>24</v>
      </c>
      <c r="AB71" s="69">
        <v>25</v>
      </c>
      <c r="AC71" s="69">
        <v>26</v>
      </c>
      <c r="AD71" s="69">
        <v>27</v>
      </c>
    </row>
    <row r="72" spans="1:31" ht="15" hidden="1" customHeight="1">
      <c r="A72" s="37"/>
      <c r="B72" s="37"/>
      <c r="C72" s="37"/>
      <c r="D72" s="82" t="s">
        <v>2942</v>
      </c>
      <c r="E72" s="82"/>
      <c r="F72" s="82"/>
      <c r="G72" s="82" t="s">
        <v>2943</v>
      </c>
      <c r="H72" s="82"/>
      <c r="I72" s="82"/>
      <c r="J72" s="82" t="s">
        <v>2944</v>
      </c>
      <c r="K72" s="82"/>
      <c r="L72" s="82"/>
      <c r="M72" s="82" t="s">
        <v>2945</v>
      </c>
      <c r="N72" s="82"/>
      <c r="O72" s="82"/>
      <c r="P72" s="82" t="s">
        <v>2946</v>
      </c>
      <c r="Q72" s="82"/>
      <c r="R72" s="82"/>
      <c r="S72" s="82" t="s">
        <v>2947</v>
      </c>
      <c r="T72" s="82"/>
      <c r="U72" s="82"/>
      <c r="V72" s="82" t="s">
        <v>2948</v>
      </c>
      <c r="W72" s="82"/>
      <c r="X72" s="82"/>
      <c r="Y72" s="82" t="s">
        <v>2949</v>
      </c>
      <c r="Z72" s="82"/>
      <c r="AA72" s="82"/>
      <c r="AB72" s="82" t="s">
        <v>2950</v>
      </c>
      <c r="AC72" s="82"/>
      <c r="AD72" s="82"/>
    </row>
    <row r="73" spans="1:31" hidden="1">
      <c r="A73" s="37"/>
      <c r="B73" s="37"/>
      <c r="C73" s="37"/>
      <c r="D73" s="38" t="s">
        <v>2895</v>
      </c>
      <c r="E73" s="38" t="s">
        <v>2896</v>
      </c>
      <c r="F73" s="38" t="s">
        <v>2897</v>
      </c>
      <c r="G73" s="38" t="s">
        <v>2895</v>
      </c>
      <c r="H73" s="38" t="s">
        <v>2896</v>
      </c>
      <c r="I73" s="38" t="s">
        <v>2897</v>
      </c>
      <c r="J73" s="38" t="s">
        <v>2895</v>
      </c>
      <c r="K73" s="38" t="s">
        <v>2896</v>
      </c>
      <c r="L73" s="38" t="s">
        <v>2897</v>
      </c>
      <c r="M73" s="38" t="s">
        <v>2895</v>
      </c>
      <c r="N73" s="38" t="s">
        <v>2896</v>
      </c>
      <c r="O73" s="38" t="s">
        <v>2897</v>
      </c>
      <c r="P73" s="38" t="s">
        <v>2895</v>
      </c>
      <c r="Q73" s="38" t="s">
        <v>2896</v>
      </c>
      <c r="R73" s="38" t="s">
        <v>2897</v>
      </c>
      <c r="S73" s="38" t="s">
        <v>2895</v>
      </c>
      <c r="T73" s="38" t="s">
        <v>2896</v>
      </c>
      <c r="U73" s="38" t="s">
        <v>2897</v>
      </c>
      <c r="V73" s="38" t="s">
        <v>2895</v>
      </c>
      <c r="W73" s="38" t="s">
        <v>2896</v>
      </c>
      <c r="X73" s="38" t="s">
        <v>2897</v>
      </c>
      <c r="Y73" s="38" t="s">
        <v>2895</v>
      </c>
      <c r="Z73" s="38" t="s">
        <v>2896</v>
      </c>
      <c r="AA73" s="38" t="s">
        <v>2897</v>
      </c>
      <c r="AB73" s="38" t="s">
        <v>2895</v>
      </c>
      <c r="AC73" s="38" t="s">
        <v>2896</v>
      </c>
      <c r="AD73" s="38" t="s">
        <v>2897</v>
      </c>
    </row>
    <row r="74" spans="1:31" hidden="1">
      <c r="A74" s="74" t="s">
        <v>2899</v>
      </c>
      <c r="B74" s="75"/>
      <c r="C74" s="76"/>
      <c r="D74" s="41" t="s">
        <v>2898</v>
      </c>
      <c r="E74" s="41" t="s">
        <v>2898</v>
      </c>
      <c r="F74" s="41" t="s">
        <v>2898</v>
      </c>
      <c r="G74" s="41" t="s">
        <v>2898</v>
      </c>
      <c r="H74" s="41" t="s">
        <v>2898</v>
      </c>
      <c r="I74" s="41" t="s">
        <v>2898</v>
      </c>
      <c r="J74" s="41" t="s">
        <v>2898</v>
      </c>
      <c r="K74" s="41" t="s">
        <v>2898</v>
      </c>
      <c r="L74" s="41" t="s">
        <v>2898</v>
      </c>
      <c r="M74" s="41" t="s">
        <v>2898</v>
      </c>
      <c r="N74" s="41" t="s">
        <v>2898</v>
      </c>
      <c r="O74" s="41" t="s">
        <v>2898</v>
      </c>
      <c r="P74" s="41" t="s">
        <v>2898</v>
      </c>
      <c r="Q74" s="41" t="s">
        <v>2898</v>
      </c>
      <c r="R74" s="41" t="s">
        <v>2898</v>
      </c>
      <c r="S74" s="41" t="s">
        <v>2898</v>
      </c>
      <c r="T74" s="41" t="s">
        <v>2898</v>
      </c>
      <c r="U74" s="41" t="s">
        <v>2898</v>
      </c>
      <c r="V74" s="41" t="s">
        <v>2898</v>
      </c>
      <c r="W74" s="41" t="s">
        <v>2898</v>
      </c>
      <c r="X74" s="41" t="s">
        <v>2898</v>
      </c>
      <c r="Y74" s="41" t="s">
        <v>2898</v>
      </c>
      <c r="Z74" s="41" t="s">
        <v>2898</v>
      </c>
      <c r="AA74" s="41" t="s">
        <v>2898</v>
      </c>
      <c r="AB74" s="41" t="s">
        <v>2898</v>
      </c>
      <c r="AC74" s="41" t="s">
        <v>2898</v>
      </c>
      <c r="AD74" s="41" t="s">
        <v>2898</v>
      </c>
    </row>
    <row r="75" spans="1:31" hidden="1">
      <c r="A75" s="45" t="s">
        <v>2900</v>
      </c>
      <c r="B75" s="46"/>
      <c r="C75" s="46"/>
      <c r="D75" s="41"/>
      <c r="E75" s="41"/>
      <c r="F75" s="41"/>
      <c r="G75" s="44"/>
      <c r="H75" s="73"/>
      <c r="I75" s="73"/>
    </row>
    <row r="76" spans="1:31" hidden="1">
      <c r="A76" s="46"/>
      <c r="B76" s="48" t="s">
        <v>2901</v>
      </c>
      <c r="C76" s="69">
        <v>1</v>
      </c>
      <c r="D76" s="47">
        <f>A126251770C_Latest</f>
        <v>2830.6390000000001</v>
      </c>
      <c r="E76" s="47">
        <f>A126266458L_Latest</f>
        <v>1385.211</v>
      </c>
      <c r="F76" s="47">
        <f>A126259114A_Latest</f>
        <v>1445.4280000000001</v>
      </c>
      <c r="G76" s="47">
        <f>A126252586W_Latest</f>
        <v>820.07600000000002</v>
      </c>
      <c r="H76" s="47">
        <f>A126267274L_Latest</f>
        <v>408.33300000000003</v>
      </c>
      <c r="I76" s="47">
        <f>A126259930X_Latest</f>
        <v>411.74299999999999</v>
      </c>
      <c r="J76" s="47">
        <f>A126252042X_Latest</f>
        <v>780.70899999999995</v>
      </c>
      <c r="K76" s="47">
        <f>A126266730L_Latest</f>
        <v>387.53699999999998</v>
      </c>
      <c r="L76" s="47">
        <f>A126259386F_Latest</f>
        <v>393.17200000000003</v>
      </c>
      <c r="M76" s="47">
        <f>A126252722C_Latest</f>
        <v>599.46199999999999</v>
      </c>
      <c r="N76" s="47">
        <f>A126267410V_Latest</f>
        <v>288.35000000000002</v>
      </c>
      <c r="O76" s="47">
        <f>A126260066T_Latest</f>
        <v>311.11099999999999</v>
      </c>
      <c r="P76" s="47">
        <f>A126252858R_Latest</f>
        <v>178.518</v>
      </c>
      <c r="Q76" s="47">
        <f>A126267546F_Latest</f>
        <v>84.902000000000001</v>
      </c>
      <c r="R76" s="47">
        <f>A126260202X_Latest</f>
        <v>93.616</v>
      </c>
      <c r="S76" s="47">
        <f>A126252178K_Latest</f>
        <v>317.49700000000001</v>
      </c>
      <c r="T76" s="47">
        <f>A126266866X_Latest</f>
        <v>150.68600000000001</v>
      </c>
      <c r="U76" s="47">
        <f>A126259522L_Latest</f>
        <v>166.81100000000001</v>
      </c>
      <c r="V76" s="47">
        <f>A126252314T_Latest</f>
        <v>52.168999999999997</v>
      </c>
      <c r="W76" s="47">
        <f>A126267002J_Latest</f>
        <v>25.503</v>
      </c>
      <c r="X76" s="47">
        <f>A126259658X_Latest</f>
        <v>26.666</v>
      </c>
      <c r="Y76" s="47">
        <f>A126252450K_Latest</f>
        <v>26.43</v>
      </c>
      <c r="Z76" s="47">
        <f>A126267138V_Latest</f>
        <v>13.355</v>
      </c>
      <c r="AA76" s="47">
        <f>A126259794T_Latest</f>
        <v>13.074999999999999</v>
      </c>
      <c r="AB76" s="47">
        <f>A126251906C_Latest</f>
        <v>55.777999999999999</v>
      </c>
      <c r="AC76" s="47">
        <f>A126266594F_Latest</f>
        <v>26.545000000000002</v>
      </c>
      <c r="AD76" s="47">
        <f>A126259250V_Latest</f>
        <v>29.233000000000001</v>
      </c>
      <c r="AE76" s="69">
        <v>1</v>
      </c>
    </row>
    <row r="77" spans="1:31" hidden="1">
      <c r="A77" s="46"/>
      <c r="B77" s="49" t="s">
        <v>2902</v>
      </c>
      <c r="C77" s="69">
        <v>2</v>
      </c>
      <c r="D77" s="47">
        <f>A126251718V_Latest</f>
        <v>740.34</v>
      </c>
      <c r="E77" s="47">
        <f>A126266406K_Latest</f>
        <v>378.97</v>
      </c>
      <c r="F77" s="47">
        <f>A126259062K_Latest</f>
        <v>361.36900000000003</v>
      </c>
      <c r="G77" s="47">
        <f>A126252534V_Latest</f>
        <v>218.08799999999999</v>
      </c>
      <c r="H77" s="47">
        <f>A126267222K_Latest</f>
        <v>112.876</v>
      </c>
      <c r="I77" s="47">
        <f>A126259878A_Latest</f>
        <v>105.212</v>
      </c>
      <c r="J77" s="47">
        <f>A126251990F_Latest</f>
        <v>204.774</v>
      </c>
      <c r="K77" s="47">
        <f>A126266678R_Latest</f>
        <v>106.544</v>
      </c>
      <c r="L77" s="47">
        <f>A126259334C_Latest</f>
        <v>98.230999999999995</v>
      </c>
      <c r="M77" s="47">
        <f>A126252670L_Latest</f>
        <v>147.679</v>
      </c>
      <c r="N77" s="47">
        <f>A126267358W_Latest</f>
        <v>74.822999999999993</v>
      </c>
      <c r="O77" s="47">
        <f>A126260014R_Latest</f>
        <v>72.855000000000004</v>
      </c>
      <c r="P77" s="47">
        <f>A126252806L_Latest</f>
        <v>44.311</v>
      </c>
      <c r="Q77" s="47">
        <f>A126267494R_Latest</f>
        <v>21.172000000000001</v>
      </c>
      <c r="R77" s="47">
        <f>A126260150J_Latest</f>
        <v>23.138999999999999</v>
      </c>
      <c r="S77" s="47">
        <f>A126252126J_Latest</f>
        <v>91.600999999999999</v>
      </c>
      <c r="T77" s="47">
        <f>A126266814W_Latest</f>
        <v>48.162999999999997</v>
      </c>
      <c r="U77" s="47">
        <f>A126259470W_Latest</f>
        <v>43.438000000000002</v>
      </c>
      <c r="V77" s="47">
        <f>A126252262A_Latest</f>
        <v>14.505000000000001</v>
      </c>
      <c r="W77" s="47">
        <f>A126266950R_Latest</f>
        <v>7.2679999999999998</v>
      </c>
      <c r="X77" s="47">
        <f>A126259606W_Latest</f>
        <v>7.2370000000000001</v>
      </c>
      <c r="Y77" s="47">
        <f>A126252398L_Latest</f>
        <v>5.6950000000000003</v>
      </c>
      <c r="Z77" s="47">
        <f>A126267086C_Latest</f>
        <v>2.887</v>
      </c>
      <c r="AA77" s="47">
        <f>A126259742R_Latest</f>
        <v>2.8079999999999998</v>
      </c>
      <c r="AB77" s="47">
        <f>A126251854L_Latest</f>
        <v>13.686</v>
      </c>
      <c r="AC77" s="47">
        <f>A126266542C_Latest</f>
        <v>5.2370000000000001</v>
      </c>
      <c r="AD77" s="47">
        <f>A126259198W_Latest</f>
        <v>8.4489999999999998</v>
      </c>
      <c r="AE77" s="69">
        <v>2</v>
      </c>
    </row>
    <row r="78" spans="1:31" hidden="1">
      <c r="A78" s="46"/>
      <c r="B78" s="49" t="s">
        <v>2903</v>
      </c>
      <c r="C78" s="69">
        <v>3</v>
      </c>
      <c r="D78" s="47">
        <f>A126251774L_Latest</f>
        <v>802.56200000000001</v>
      </c>
      <c r="E78" s="47">
        <f>A126266462C_Latest</f>
        <v>383.36799999999999</v>
      </c>
      <c r="F78" s="47">
        <f>A126259118K_Latest</f>
        <v>419.19400000000002</v>
      </c>
      <c r="G78" s="47">
        <f>A126252590L_Latest</f>
        <v>225.715</v>
      </c>
      <c r="H78" s="47">
        <f>A126267278W_Latest</f>
        <v>105.94</v>
      </c>
      <c r="I78" s="47">
        <f>A126259934J_Latest</f>
        <v>119.776</v>
      </c>
      <c r="J78" s="47">
        <f>A126252046J_Latest</f>
        <v>231.61799999999999</v>
      </c>
      <c r="K78" s="47">
        <f>A126266734W_Latest</f>
        <v>108.67700000000001</v>
      </c>
      <c r="L78" s="47">
        <f>A126259390W_Latest</f>
        <v>122.941</v>
      </c>
      <c r="M78" s="47">
        <f>A126252726L_Latest</f>
        <v>170.31299999999999</v>
      </c>
      <c r="N78" s="47">
        <f>A126267414C_Latest</f>
        <v>84.837000000000003</v>
      </c>
      <c r="O78" s="47">
        <f>A126260070J_Latest</f>
        <v>85.475999999999999</v>
      </c>
      <c r="P78" s="47">
        <f>A126252862F_Latest</f>
        <v>50.459000000000003</v>
      </c>
      <c r="Q78" s="47">
        <f>A126267550W_Latest</f>
        <v>22.62</v>
      </c>
      <c r="R78" s="47">
        <f>A126260206J_Latest</f>
        <v>27.84</v>
      </c>
      <c r="S78" s="47">
        <f>A126252182A_Latest</f>
        <v>89.203000000000003</v>
      </c>
      <c r="T78" s="47">
        <f>A126266870R_Latest</f>
        <v>42.905000000000001</v>
      </c>
      <c r="U78" s="47">
        <f>A126259526W_Latest</f>
        <v>46.298999999999999</v>
      </c>
      <c r="V78" s="47">
        <f>A126252318A_Latest</f>
        <v>13.712999999999999</v>
      </c>
      <c r="W78" s="47">
        <f>A126267006T_Latest</f>
        <v>7.0739999999999998</v>
      </c>
      <c r="X78" s="47">
        <f>A126259662R_Latest</f>
        <v>6.6390000000000002</v>
      </c>
      <c r="Y78" s="47">
        <f>A126252454V_Latest</f>
        <v>7.1070000000000002</v>
      </c>
      <c r="Z78" s="47">
        <f>A126267142K_Latest</f>
        <v>3.6819999999999999</v>
      </c>
      <c r="AA78" s="47">
        <f>A126259798A_Latest</f>
        <v>3.4239999999999999</v>
      </c>
      <c r="AB78" s="47">
        <f>A126251910V_Latest</f>
        <v>14.433</v>
      </c>
      <c r="AC78" s="47">
        <f>A126266598R_Latest</f>
        <v>7.633</v>
      </c>
      <c r="AD78" s="47">
        <f>A126259254C_Latest</f>
        <v>6.8</v>
      </c>
      <c r="AE78" s="69">
        <v>3</v>
      </c>
    </row>
    <row r="79" spans="1:31" hidden="1">
      <c r="A79" s="46"/>
      <c r="B79" s="49" t="s">
        <v>2904</v>
      </c>
      <c r="C79" s="69">
        <v>4</v>
      </c>
      <c r="D79" s="47">
        <f>A126251778W_Latest</f>
        <v>1287.7370000000001</v>
      </c>
      <c r="E79" s="47">
        <f>A126266466L_Latest</f>
        <v>622.87300000000005</v>
      </c>
      <c r="F79" s="47">
        <f>A126259122A_Latest</f>
        <v>664.86500000000001</v>
      </c>
      <c r="G79" s="47">
        <f>A126252594W_Latest</f>
        <v>376.27300000000002</v>
      </c>
      <c r="H79" s="47">
        <f>A126267282L_Latest</f>
        <v>189.517</v>
      </c>
      <c r="I79" s="47">
        <f>A126259938T_Latest</f>
        <v>186.756</v>
      </c>
      <c r="J79" s="47">
        <f>A126252050X_Latest</f>
        <v>344.31599999999997</v>
      </c>
      <c r="K79" s="47">
        <f>A126266738F_Latest</f>
        <v>172.316</v>
      </c>
      <c r="L79" s="47">
        <f>A126259394F_Latest</f>
        <v>172</v>
      </c>
      <c r="M79" s="47">
        <f>A126252730C_Latest</f>
        <v>281.47000000000003</v>
      </c>
      <c r="N79" s="47">
        <f>A126267418L_Latest</f>
        <v>128.69</v>
      </c>
      <c r="O79" s="47">
        <f>A126260074T_Latest</f>
        <v>152.78</v>
      </c>
      <c r="P79" s="47">
        <f>A126252866R_Latest</f>
        <v>83.748000000000005</v>
      </c>
      <c r="Q79" s="47">
        <f>A126267554F_Latest</f>
        <v>41.11</v>
      </c>
      <c r="R79" s="47">
        <f>A126260210X_Latest</f>
        <v>42.637</v>
      </c>
      <c r="S79" s="47">
        <f>A126252186K_Latest</f>
        <v>136.69200000000001</v>
      </c>
      <c r="T79" s="47">
        <f>A126266874X_Latest</f>
        <v>59.618000000000002</v>
      </c>
      <c r="U79" s="47">
        <f>A126259530L_Latest</f>
        <v>77.073999999999998</v>
      </c>
      <c r="V79" s="47">
        <f>A126252322T_Latest</f>
        <v>23.951000000000001</v>
      </c>
      <c r="W79" s="47">
        <f>A126267010J_Latest</f>
        <v>11.161</v>
      </c>
      <c r="X79" s="47">
        <f>A126259666X_Latest</f>
        <v>12.79</v>
      </c>
      <c r="Y79" s="47">
        <f>A126252458C_Latest</f>
        <v>13.628</v>
      </c>
      <c r="Z79" s="47">
        <f>A126267146V_Latest</f>
        <v>6.7850000000000001</v>
      </c>
      <c r="AA79" s="47">
        <f>A126259802F_Latest</f>
        <v>6.843</v>
      </c>
      <c r="AB79" s="47">
        <f>A126251914C_Latest</f>
        <v>27.658999999999999</v>
      </c>
      <c r="AC79" s="47">
        <f>A126266602V_Latest</f>
        <v>13.675000000000001</v>
      </c>
      <c r="AD79" s="47">
        <f>A126259258L_Latest</f>
        <v>13.984</v>
      </c>
      <c r="AE79" s="69">
        <v>4</v>
      </c>
    </row>
    <row r="80" spans="1:31" hidden="1">
      <c r="A80" s="46"/>
      <c r="B80" s="50" t="s">
        <v>2905</v>
      </c>
      <c r="C80" s="69">
        <v>5</v>
      </c>
      <c r="D80" s="47">
        <f>A126251722K_Latest</f>
        <v>10532.781999999999</v>
      </c>
      <c r="E80" s="47">
        <f>A126266410A_Latest</f>
        <v>5577.6570000000002</v>
      </c>
      <c r="F80" s="47">
        <f>A126259066V_Latest</f>
        <v>4955.125</v>
      </c>
      <c r="G80" s="47">
        <f>A126252538C_Latest</f>
        <v>3395.1750000000002</v>
      </c>
      <c r="H80" s="47">
        <f>A126267226V_Latest</f>
        <v>1791.8219999999999</v>
      </c>
      <c r="I80" s="47">
        <f>A126259882T_Latest</f>
        <v>1603.3520000000001</v>
      </c>
      <c r="J80" s="47">
        <f>A126251994R_Latest</f>
        <v>2703.2550000000001</v>
      </c>
      <c r="K80" s="47">
        <f>A126266682F_Latest</f>
        <v>1451.0450000000001</v>
      </c>
      <c r="L80" s="47">
        <f>A126259338L_Latest</f>
        <v>1252.21</v>
      </c>
      <c r="M80" s="47">
        <f>A126252674W_Latest</f>
        <v>2106.8939999999998</v>
      </c>
      <c r="N80" s="47">
        <f>A126267362L_Latest</f>
        <v>1097.1949999999999</v>
      </c>
      <c r="O80" s="47">
        <f>A126260018X_Latest</f>
        <v>1009.699</v>
      </c>
      <c r="P80" s="47">
        <f>A126252810C_Latest</f>
        <v>701.73099999999999</v>
      </c>
      <c r="Q80" s="47">
        <f>A126267498X_Latest</f>
        <v>368.387</v>
      </c>
      <c r="R80" s="47">
        <f>A126260154T_Latest</f>
        <v>333.34399999999999</v>
      </c>
      <c r="S80" s="47">
        <f>A126252130X_Latest</f>
        <v>1138.982</v>
      </c>
      <c r="T80" s="47">
        <f>A126266818F_Latest</f>
        <v>616.45100000000002</v>
      </c>
      <c r="U80" s="47">
        <f>A126259474F_Latest</f>
        <v>522.53200000000004</v>
      </c>
      <c r="V80" s="47">
        <f>A126252266K_Latest</f>
        <v>213.43700000000001</v>
      </c>
      <c r="W80" s="47">
        <f>A126266954X_Latest</f>
        <v>112.383</v>
      </c>
      <c r="X80" s="47">
        <f>A126259610L_Latest</f>
        <v>101.054</v>
      </c>
      <c r="Y80" s="47">
        <f>A126252402T_Latest</f>
        <v>94.823999999999998</v>
      </c>
      <c r="Z80" s="47">
        <f>A126267090V_Latest</f>
        <v>49.235999999999997</v>
      </c>
      <c r="AA80" s="47">
        <f>A126259746X_Latest</f>
        <v>45.588000000000001</v>
      </c>
      <c r="AB80" s="47">
        <f>A126251858W_Latest</f>
        <v>178.48400000000001</v>
      </c>
      <c r="AC80" s="47">
        <f>A126266546L_Latest</f>
        <v>91.137</v>
      </c>
      <c r="AD80" s="47">
        <f>A126259202A_Latest</f>
        <v>87.346000000000004</v>
      </c>
      <c r="AE80" s="69">
        <v>5</v>
      </c>
    </row>
    <row r="81" spans="1:31" hidden="1">
      <c r="A81" s="46"/>
      <c r="B81" s="51" t="s">
        <v>2906</v>
      </c>
      <c r="C81" s="69">
        <v>6</v>
      </c>
      <c r="D81" s="47">
        <f>A126251726V_Latest</f>
        <v>4545.4660000000003</v>
      </c>
      <c r="E81" s="47">
        <f>A126266414K_Latest</f>
        <v>2318.8870000000002</v>
      </c>
      <c r="F81" s="47">
        <f>A126259070K_Latest</f>
        <v>2226.578</v>
      </c>
      <c r="G81" s="47">
        <f>A126252542V_Latest</f>
        <v>1494.163</v>
      </c>
      <c r="H81" s="47">
        <f>A126267230K_Latest</f>
        <v>758.36800000000005</v>
      </c>
      <c r="I81" s="47">
        <f>A126259886A_Latest</f>
        <v>735.79499999999996</v>
      </c>
      <c r="J81" s="47">
        <f>A126251998X_Latest</f>
        <v>1161.434</v>
      </c>
      <c r="K81" s="47">
        <f>A126266686R_Latest</f>
        <v>602.71600000000001</v>
      </c>
      <c r="L81" s="47">
        <f>A126259342C_Latest</f>
        <v>558.71900000000005</v>
      </c>
      <c r="M81" s="47">
        <f>A126252678F_Latest</f>
        <v>884.72500000000002</v>
      </c>
      <c r="N81" s="47">
        <f>A126267366W_Latest</f>
        <v>442.23</v>
      </c>
      <c r="O81" s="47">
        <f>A126260022R_Latest</f>
        <v>442.495</v>
      </c>
      <c r="P81" s="47">
        <f>A126252814L_Latest</f>
        <v>288.56099999999998</v>
      </c>
      <c r="Q81" s="47">
        <f>A126267502C_Latest</f>
        <v>142.017</v>
      </c>
      <c r="R81" s="47">
        <f>A126260158A_Latest</f>
        <v>146.54400000000001</v>
      </c>
      <c r="S81" s="47">
        <f>A126252134J_Latest</f>
        <v>497.392</v>
      </c>
      <c r="T81" s="47">
        <f>A126266822W_Latest</f>
        <v>262.41399999999999</v>
      </c>
      <c r="U81" s="47">
        <f>A126259478R_Latest</f>
        <v>234.97800000000001</v>
      </c>
      <c r="V81" s="47">
        <f>A126252270A_Latest</f>
        <v>85.808999999999997</v>
      </c>
      <c r="W81" s="47">
        <f>A126266958J_Latest</f>
        <v>44.902999999999999</v>
      </c>
      <c r="X81" s="47">
        <f>A126259614W_Latest</f>
        <v>40.905999999999999</v>
      </c>
      <c r="Y81" s="47">
        <f>A126252406A_Latest</f>
        <v>45.511000000000003</v>
      </c>
      <c r="Z81" s="47">
        <f>A126267094C_Latest</f>
        <v>22.562000000000001</v>
      </c>
      <c r="AA81" s="47">
        <f>A126259750R_Latest</f>
        <v>22.95</v>
      </c>
      <c r="AB81" s="47">
        <f>A126251862L_Latest</f>
        <v>87.870999999999995</v>
      </c>
      <c r="AC81" s="47">
        <f>A126266550C_Latest</f>
        <v>43.677999999999997</v>
      </c>
      <c r="AD81" s="47">
        <f>A126259206K_Latest</f>
        <v>44.192999999999998</v>
      </c>
      <c r="AE81" s="69">
        <v>6</v>
      </c>
    </row>
    <row r="82" spans="1:31" hidden="1">
      <c r="A82" s="46"/>
      <c r="B82" s="52" t="s">
        <v>2907</v>
      </c>
      <c r="C82" s="69">
        <v>7</v>
      </c>
      <c r="D82" s="47">
        <f>A126251750V_Latest</f>
        <v>1291.578</v>
      </c>
      <c r="E82" s="47">
        <f>A126266438C_Latest</f>
        <v>649.56299999999999</v>
      </c>
      <c r="F82" s="47">
        <f>A126259094C_Latest</f>
        <v>642.01499999999999</v>
      </c>
      <c r="G82" s="47">
        <f>A126252566L_Latest</f>
        <v>402.51100000000002</v>
      </c>
      <c r="H82" s="47">
        <f>A126267254C_Latest</f>
        <v>208.53299999999999</v>
      </c>
      <c r="I82" s="47">
        <f>A126259910R_Latest</f>
        <v>193.97800000000001</v>
      </c>
      <c r="J82" s="47">
        <f>A126252022R_Latest</f>
        <v>316.95999999999998</v>
      </c>
      <c r="K82" s="47">
        <f>A126266710C_Latest</f>
        <v>156.31</v>
      </c>
      <c r="L82" s="47">
        <f>A126259366W_Latest</f>
        <v>160.649</v>
      </c>
      <c r="M82" s="47">
        <f>A126252702V_Latest</f>
        <v>257.637</v>
      </c>
      <c r="N82" s="47">
        <f>A126267390W_Latest</f>
        <v>120.355</v>
      </c>
      <c r="O82" s="47">
        <f>A126260046J_Latest</f>
        <v>137.28200000000001</v>
      </c>
      <c r="P82" s="47">
        <f>A126252838F_Latest</f>
        <v>82.337999999999994</v>
      </c>
      <c r="Q82" s="47">
        <f>A126267526W_Latest</f>
        <v>41.707000000000001</v>
      </c>
      <c r="R82" s="47">
        <f>A126260182A_Latest</f>
        <v>40.631</v>
      </c>
      <c r="S82" s="47">
        <f>A126252158A_Latest</f>
        <v>175.91900000000001</v>
      </c>
      <c r="T82" s="47">
        <f>A126266846R_Latest</f>
        <v>94.718999999999994</v>
      </c>
      <c r="U82" s="47">
        <f>A126259502C_Latest</f>
        <v>81.2</v>
      </c>
      <c r="V82" s="47">
        <f>A126252294V_Latest</f>
        <v>21.007000000000001</v>
      </c>
      <c r="W82" s="47">
        <f>A126266982J_Latest</f>
        <v>11.188000000000001</v>
      </c>
      <c r="X82" s="47">
        <f>A126259638R_Latest</f>
        <v>9.8190000000000008</v>
      </c>
      <c r="Y82" s="47">
        <f>A126252430A_Latest</f>
        <v>13.762</v>
      </c>
      <c r="Z82" s="47">
        <f>A126267118K_Latest</f>
        <v>6.109</v>
      </c>
      <c r="AA82" s="47">
        <f>A126259774J_Latest</f>
        <v>7.6539999999999999</v>
      </c>
      <c r="AB82" s="47">
        <f>A126251886F_Latest</f>
        <v>21.445</v>
      </c>
      <c r="AC82" s="47">
        <f>A126266574W_Latest</f>
        <v>10.643000000000001</v>
      </c>
      <c r="AD82" s="47">
        <f>A126259230K_Latest</f>
        <v>10.802</v>
      </c>
      <c r="AE82" s="69">
        <v>7</v>
      </c>
    </row>
    <row r="83" spans="1:31" hidden="1">
      <c r="A83" s="46"/>
      <c r="B83" s="53" t="s">
        <v>2908</v>
      </c>
      <c r="C83" s="69">
        <v>8</v>
      </c>
      <c r="D83" s="47">
        <f>A126251694L_Latest</f>
        <v>1300.6179999999999</v>
      </c>
      <c r="E83" s="47">
        <f>A126266382C_Latest</f>
        <v>675.37400000000002</v>
      </c>
      <c r="F83" s="47">
        <f>A126259038K_Latest</f>
        <v>625.24300000000005</v>
      </c>
      <c r="G83" s="47">
        <f>A126252510A_Latest</f>
        <v>453.21600000000001</v>
      </c>
      <c r="H83" s="47">
        <f>A126267198W_Latest</f>
        <v>225.88399999999999</v>
      </c>
      <c r="I83" s="47">
        <f>A126259854J_Latest</f>
        <v>227.33199999999999</v>
      </c>
      <c r="J83" s="47">
        <f>A126251966F_Latest</f>
        <v>310.66800000000001</v>
      </c>
      <c r="K83" s="47">
        <f>A126266654W_Latest</f>
        <v>171.904</v>
      </c>
      <c r="L83" s="47">
        <f>A126259310K_Latest</f>
        <v>138.76400000000001</v>
      </c>
      <c r="M83" s="47">
        <f>A126252646L_Latest</f>
        <v>244.36</v>
      </c>
      <c r="N83" s="47">
        <f>A126267334C_Latest</f>
        <v>127.29</v>
      </c>
      <c r="O83" s="47">
        <f>A126259990A_Latest</f>
        <v>117.07</v>
      </c>
      <c r="P83" s="47">
        <f>A126252782F_Latest</f>
        <v>88.936999999999998</v>
      </c>
      <c r="Q83" s="47">
        <f>A126267470W_Latest</f>
        <v>45.36</v>
      </c>
      <c r="R83" s="47">
        <f>A126260126J_Latest</f>
        <v>43.578000000000003</v>
      </c>
      <c r="S83" s="47">
        <f>A126252102R_Latest</f>
        <v>138.15899999999999</v>
      </c>
      <c r="T83" s="47">
        <f>A126266790R_Latest</f>
        <v>71.156000000000006</v>
      </c>
      <c r="U83" s="47">
        <f>A126259446W_Latest</f>
        <v>67.003</v>
      </c>
      <c r="V83" s="47">
        <f>A126252238A_Latest</f>
        <v>27.167000000000002</v>
      </c>
      <c r="W83" s="47">
        <f>A126266926R_Latest</f>
        <v>13.696</v>
      </c>
      <c r="X83" s="47">
        <f>A126259582R_Latest</f>
        <v>13.471</v>
      </c>
      <c r="Y83" s="47">
        <f>A126252374V_Latest</f>
        <v>12.71</v>
      </c>
      <c r="Z83" s="47">
        <f>A126267062K_Latest</f>
        <v>6.306</v>
      </c>
      <c r="AA83" s="47">
        <f>A126259718R_Latest</f>
        <v>6.4039999999999999</v>
      </c>
      <c r="AB83" s="47">
        <f>A126251830V_Latest</f>
        <v>25.401</v>
      </c>
      <c r="AC83" s="47">
        <f>A126266518C_Latest</f>
        <v>13.778</v>
      </c>
      <c r="AD83" s="47">
        <f>A126259174C_Latest</f>
        <v>11.622</v>
      </c>
      <c r="AE83" s="69">
        <v>8</v>
      </c>
    </row>
    <row r="84" spans="1:31" hidden="1">
      <c r="A84" s="46"/>
      <c r="B84" s="52" t="s">
        <v>2909</v>
      </c>
      <c r="C84" s="69">
        <v>9</v>
      </c>
      <c r="D84" s="47">
        <f>A126251782L_Latest</f>
        <v>1953.27</v>
      </c>
      <c r="E84" s="47">
        <f>A126266470C_Latest</f>
        <v>993.95</v>
      </c>
      <c r="F84" s="47">
        <f>A126259126K_Latest</f>
        <v>959.32</v>
      </c>
      <c r="G84" s="47">
        <f>A126252598F_Latest</f>
        <v>638.43600000000004</v>
      </c>
      <c r="H84" s="47">
        <f>A126267286W_Latest</f>
        <v>323.95100000000002</v>
      </c>
      <c r="I84" s="47">
        <f>A126259942J_Latest</f>
        <v>314.48500000000001</v>
      </c>
      <c r="J84" s="47">
        <f>A126252054J_Latest</f>
        <v>533.80700000000002</v>
      </c>
      <c r="K84" s="47">
        <f>A126266742W_Latest</f>
        <v>274.50099999999998</v>
      </c>
      <c r="L84" s="47">
        <f>A126259398R_Latest</f>
        <v>259.30599999999998</v>
      </c>
      <c r="M84" s="47">
        <f>A126252734L_Latest</f>
        <v>382.72800000000001</v>
      </c>
      <c r="N84" s="47">
        <f>A126267422C_Latest</f>
        <v>194.58500000000001</v>
      </c>
      <c r="O84" s="47">
        <f>A126260078A_Latest</f>
        <v>188.143</v>
      </c>
      <c r="P84" s="47">
        <f>A126252870F_Latest</f>
        <v>117.286</v>
      </c>
      <c r="Q84" s="47">
        <f>A126267558R_Latest</f>
        <v>54.95</v>
      </c>
      <c r="R84" s="47">
        <f>A126260214J_Latest</f>
        <v>62.335000000000001</v>
      </c>
      <c r="S84" s="47">
        <f>A126252190A_Latest</f>
        <v>183.31399999999999</v>
      </c>
      <c r="T84" s="47">
        <f>A126266878J_Latest</f>
        <v>96.54</v>
      </c>
      <c r="U84" s="47">
        <f>A126259534W_Latest</f>
        <v>86.775000000000006</v>
      </c>
      <c r="V84" s="47">
        <f>A126252326A_Latest</f>
        <v>37.634</v>
      </c>
      <c r="W84" s="47">
        <f>A126267014T_Latest</f>
        <v>20.018999999999998</v>
      </c>
      <c r="X84" s="47">
        <f>A126259670R_Latest</f>
        <v>17.616</v>
      </c>
      <c r="Y84" s="47">
        <f>A126252462V_Latest</f>
        <v>19.039000000000001</v>
      </c>
      <c r="Z84" s="47">
        <f>A126267150K_Latest</f>
        <v>10.147</v>
      </c>
      <c r="AA84" s="47">
        <f>A126259806R_Latest</f>
        <v>8.8919999999999995</v>
      </c>
      <c r="AB84" s="47">
        <f>A126251918L_Latest</f>
        <v>41.024999999999999</v>
      </c>
      <c r="AC84" s="47">
        <f>A126266606C_Latest</f>
        <v>19.256</v>
      </c>
      <c r="AD84" s="47">
        <f>A126259262C_Latest</f>
        <v>21.768999999999998</v>
      </c>
      <c r="AE84" s="69">
        <v>9</v>
      </c>
    </row>
    <row r="85" spans="1:31" hidden="1">
      <c r="A85" s="46"/>
      <c r="B85" s="51" t="s">
        <v>2910</v>
      </c>
      <c r="C85" s="69">
        <v>10</v>
      </c>
      <c r="D85" s="47">
        <f>A126251754C_Latest</f>
        <v>5987.317</v>
      </c>
      <c r="E85" s="47">
        <f>A126266442V_Latest</f>
        <v>3258.77</v>
      </c>
      <c r="F85" s="47">
        <f>A126259098L_Latest</f>
        <v>2728.547</v>
      </c>
      <c r="G85" s="47">
        <f>A126252570C_Latest</f>
        <v>1901.0119999999999</v>
      </c>
      <c r="H85" s="47">
        <f>A126267258L_Latest</f>
        <v>1033.4549999999999</v>
      </c>
      <c r="I85" s="47">
        <f>A126259914X_Latest</f>
        <v>867.55700000000002</v>
      </c>
      <c r="J85" s="47">
        <f>A126252026X_Latest</f>
        <v>1541.8209999999999</v>
      </c>
      <c r="K85" s="47">
        <f>A126266714L_Latest</f>
        <v>848.32899999999995</v>
      </c>
      <c r="L85" s="47">
        <f>A126259370L_Latest</f>
        <v>693.49099999999999</v>
      </c>
      <c r="M85" s="47">
        <f>A126252706C_Latest</f>
        <v>1222.17</v>
      </c>
      <c r="N85" s="47">
        <f>A126267394F_Latest</f>
        <v>654.96500000000003</v>
      </c>
      <c r="O85" s="47">
        <f>A126260050X_Latest</f>
        <v>567.20500000000004</v>
      </c>
      <c r="P85" s="47">
        <f>A126252842W_Latest</f>
        <v>413.17</v>
      </c>
      <c r="Q85" s="47">
        <f>A126267530L_Latest</f>
        <v>226.37</v>
      </c>
      <c r="R85" s="47">
        <f>A126260186K_Latest</f>
        <v>186.8</v>
      </c>
      <c r="S85" s="47">
        <f>A126252162T_Latest</f>
        <v>641.59</v>
      </c>
      <c r="T85" s="47">
        <f>A126266850F_Latest</f>
        <v>354.036</v>
      </c>
      <c r="U85" s="47">
        <f>A126259506L_Latest</f>
        <v>287.55399999999997</v>
      </c>
      <c r="V85" s="47">
        <f>A126252298C_Latest</f>
        <v>127.628</v>
      </c>
      <c r="W85" s="47">
        <f>A126266986T_Latest</f>
        <v>67.48</v>
      </c>
      <c r="X85" s="47">
        <f>A126259642F_Latest</f>
        <v>60.148000000000003</v>
      </c>
      <c r="Y85" s="47">
        <f>A126252434K_Latest</f>
        <v>49.313000000000002</v>
      </c>
      <c r="Z85" s="47">
        <f>A126267122A_Latest</f>
        <v>26.675000000000001</v>
      </c>
      <c r="AA85" s="47">
        <f>A126259778T_Latest</f>
        <v>22.638000000000002</v>
      </c>
      <c r="AB85" s="47">
        <f>A126251890W_Latest</f>
        <v>90.613</v>
      </c>
      <c r="AC85" s="47">
        <f>A126266578F_Latest</f>
        <v>47.46</v>
      </c>
      <c r="AD85" s="47">
        <f>A126259234V_Latest</f>
        <v>43.152999999999999</v>
      </c>
      <c r="AE85" s="69">
        <v>10</v>
      </c>
    </row>
    <row r="86" spans="1:31" hidden="1">
      <c r="A86" s="46"/>
      <c r="B86" s="52" t="s">
        <v>2911</v>
      </c>
      <c r="C86" s="69">
        <v>11</v>
      </c>
      <c r="D86" s="47">
        <f>A126251786W_Latest</f>
        <v>2386.6329999999998</v>
      </c>
      <c r="E86" s="47">
        <f>A126266474L_Latest</f>
        <v>1271.107</v>
      </c>
      <c r="F86" s="47">
        <f>A126259130A_Latest</f>
        <v>1115.5260000000001</v>
      </c>
      <c r="G86" s="47">
        <f>A126252602K_Latest</f>
        <v>754.303</v>
      </c>
      <c r="H86" s="47">
        <f>A126267290L_Latest</f>
        <v>402.81799999999998</v>
      </c>
      <c r="I86" s="47">
        <f>A126259946T_Latest</f>
        <v>351.48500000000001</v>
      </c>
      <c r="J86" s="47">
        <f>A126252058T_Latest</f>
        <v>633.57399999999996</v>
      </c>
      <c r="K86" s="47">
        <f>A126266746F_Latest</f>
        <v>333.3</v>
      </c>
      <c r="L86" s="47">
        <f>A126259402V_Latest</f>
        <v>300.274</v>
      </c>
      <c r="M86" s="47">
        <f>A126252738W_Latest</f>
        <v>490.03500000000003</v>
      </c>
      <c r="N86" s="47">
        <f>A126267426L_Latest</f>
        <v>264.41199999999998</v>
      </c>
      <c r="O86" s="47">
        <f>A126260082T_Latest</f>
        <v>225.62200000000001</v>
      </c>
      <c r="P86" s="47">
        <f>A126252874R_Latest</f>
        <v>152.31299999999999</v>
      </c>
      <c r="Q86" s="47">
        <f>A126267562F_Latest</f>
        <v>82.394000000000005</v>
      </c>
      <c r="R86" s="47">
        <f>A126260218T_Latest</f>
        <v>69.918999999999997</v>
      </c>
      <c r="S86" s="47">
        <f>A126252194K_Latest</f>
        <v>251.654</v>
      </c>
      <c r="T86" s="47">
        <f>A126266882X_Latest</f>
        <v>133.41999999999999</v>
      </c>
      <c r="U86" s="47">
        <f>A126259538F_Latest</f>
        <v>118.23399999999999</v>
      </c>
      <c r="V86" s="47">
        <f>A126252330T_Latest</f>
        <v>46.856000000000002</v>
      </c>
      <c r="W86" s="47">
        <f>A126267018A_Latest</f>
        <v>23.859000000000002</v>
      </c>
      <c r="X86" s="47">
        <f>A126259674X_Latest</f>
        <v>22.995999999999999</v>
      </c>
      <c r="Y86" s="47">
        <f>A126252466C_Latest</f>
        <v>21.762</v>
      </c>
      <c r="Z86" s="47">
        <f>A126267154V_Latest</f>
        <v>11.683</v>
      </c>
      <c r="AA86" s="47">
        <f>A126259810F_Latest</f>
        <v>10.077999999999999</v>
      </c>
      <c r="AB86" s="47">
        <f>A126251922C_Latest</f>
        <v>36.137</v>
      </c>
      <c r="AC86" s="47">
        <f>A126266610V_Latest</f>
        <v>19.219000000000001</v>
      </c>
      <c r="AD86" s="47">
        <f>A126259266L_Latest</f>
        <v>16.917999999999999</v>
      </c>
      <c r="AE86" s="69">
        <v>11</v>
      </c>
    </row>
    <row r="87" spans="1:31" hidden="1">
      <c r="A87" s="46"/>
      <c r="B87" s="52" t="s">
        <v>2912</v>
      </c>
      <c r="C87" s="69">
        <v>12</v>
      </c>
      <c r="D87" s="47">
        <f>A126251698W_Latest</f>
        <v>3600.6840000000002</v>
      </c>
      <c r="E87" s="47">
        <f>A126266386L_Latest</f>
        <v>1987.663</v>
      </c>
      <c r="F87" s="47">
        <f>A126259042A_Latest</f>
        <v>1613.021</v>
      </c>
      <c r="G87" s="47">
        <f>A126252514K_Latest</f>
        <v>1146.7090000000001</v>
      </c>
      <c r="H87" s="47">
        <f>A126267202A_Latest</f>
        <v>630.63699999999994</v>
      </c>
      <c r="I87" s="47">
        <f>A126259858T_Latest</f>
        <v>516.07299999999998</v>
      </c>
      <c r="J87" s="47">
        <f>A126251970W_Latest</f>
        <v>908.24599999999998</v>
      </c>
      <c r="K87" s="47">
        <f>A126266658F_Latest</f>
        <v>515.029</v>
      </c>
      <c r="L87" s="47">
        <f>A126259314V_Latest</f>
        <v>393.21699999999998</v>
      </c>
      <c r="M87" s="47">
        <f>A126252650C_Latest</f>
        <v>732.13499999999999</v>
      </c>
      <c r="N87" s="47">
        <f>A126267338L_Latest</f>
        <v>390.553</v>
      </c>
      <c r="O87" s="47">
        <f>A126259994K_Latest</f>
        <v>341.58199999999999</v>
      </c>
      <c r="P87" s="47">
        <f>A126252786R_Latest</f>
        <v>260.85700000000003</v>
      </c>
      <c r="Q87" s="47">
        <f>A126267474F_Latest</f>
        <v>143.976</v>
      </c>
      <c r="R87" s="47">
        <f>A126260130X_Latest</f>
        <v>116.881</v>
      </c>
      <c r="S87" s="47">
        <f>A126252106X_Latest</f>
        <v>389.93700000000001</v>
      </c>
      <c r="T87" s="47">
        <f>A126266794X_Latest</f>
        <v>220.61600000000001</v>
      </c>
      <c r="U87" s="47">
        <f>A126259450L_Latest</f>
        <v>169.32</v>
      </c>
      <c r="V87" s="47">
        <f>A126252242T_Latest</f>
        <v>80.772000000000006</v>
      </c>
      <c r="W87" s="47">
        <f>A126266930F_Latest</f>
        <v>43.621000000000002</v>
      </c>
      <c r="X87" s="47">
        <f>A126259586X_Latest</f>
        <v>37.152000000000001</v>
      </c>
      <c r="Y87" s="47">
        <f>A126252378C_Latest</f>
        <v>27.550999999999998</v>
      </c>
      <c r="Z87" s="47">
        <f>A126267066V_Latest</f>
        <v>14.992000000000001</v>
      </c>
      <c r="AA87" s="47">
        <f>A126259722F_Latest</f>
        <v>12.56</v>
      </c>
      <c r="AB87" s="47">
        <f>A126251834C_Latest</f>
        <v>54.475999999999999</v>
      </c>
      <c r="AC87" s="47">
        <f>A126266522V_Latest</f>
        <v>28.24</v>
      </c>
      <c r="AD87" s="47">
        <f>A126259178L_Latest</f>
        <v>26.236000000000001</v>
      </c>
      <c r="AE87" s="69">
        <v>12</v>
      </c>
    </row>
    <row r="88" spans="1:31" hidden="1">
      <c r="A88" s="46"/>
      <c r="B88" s="53" t="s">
        <v>2913</v>
      </c>
      <c r="C88" s="69">
        <v>13</v>
      </c>
      <c r="D88" s="47">
        <f>A126251658C_Latest</f>
        <v>2184.4580000000001</v>
      </c>
      <c r="E88" s="47">
        <f>A126266346V_Latest</f>
        <v>1153.5440000000001</v>
      </c>
      <c r="F88" s="47">
        <f>A126259002J_Latest</f>
        <v>1030.914</v>
      </c>
      <c r="G88" s="47">
        <f>A126252474C_Latest</f>
        <v>668.00199999999995</v>
      </c>
      <c r="H88" s="47">
        <f>A126267162V_Latest</f>
        <v>351.80099999999999</v>
      </c>
      <c r="I88" s="47">
        <f>A126259818X_Latest</f>
        <v>316.20100000000002</v>
      </c>
      <c r="J88" s="47">
        <f>A126251930C_Latest</f>
        <v>539.16600000000005</v>
      </c>
      <c r="K88" s="47">
        <f>A126266618L_Latest</f>
        <v>289.55900000000003</v>
      </c>
      <c r="L88" s="47">
        <f>A126259274L_Latest</f>
        <v>249.608</v>
      </c>
      <c r="M88" s="47">
        <f>A126252610K_Latest</f>
        <v>468.54199999999997</v>
      </c>
      <c r="N88" s="47">
        <f>A126267298F_Latest</f>
        <v>247.13399999999999</v>
      </c>
      <c r="O88" s="47">
        <f>A126259954T_Latest</f>
        <v>221.40799999999999</v>
      </c>
      <c r="P88" s="47">
        <f>A126252746W_Latest</f>
        <v>148.50899999999999</v>
      </c>
      <c r="Q88" s="47">
        <f>A126267434L_Latest</f>
        <v>74.17</v>
      </c>
      <c r="R88" s="47">
        <f>A126260090T_Latest</f>
        <v>74.338999999999999</v>
      </c>
      <c r="S88" s="47">
        <f>A126252066T_Latest</f>
        <v>257.21300000000002</v>
      </c>
      <c r="T88" s="47">
        <f>A126266754F_Latest</f>
        <v>136.70500000000001</v>
      </c>
      <c r="U88" s="47">
        <f>A126259410V_Latest</f>
        <v>120.508</v>
      </c>
      <c r="V88" s="47">
        <f>A126252202X_Latest</f>
        <v>47.741</v>
      </c>
      <c r="W88" s="47">
        <f>A126266890X_Latest</f>
        <v>24.751000000000001</v>
      </c>
      <c r="X88" s="47">
        <f>A126259546F_Latest</f>
        <v>22.99</v>
      </c>
      <c r="Y88" s="47">
        <f>A126252338K_Latest</f>
        <v>18.954000000000001</v>
      </c>
      <c r="Z88" s="47">
        <f>A126267026A_Latest</f>
        <v>10.537000000000001</v>
      </c>
      <c r="AA88" s="47">
        <f>A126259682X_Latest</f>
        <v>8.4179999999999993</v>
      </c>
      <c r="AB88" s="47">
        <f>A126251794W_Latest</f>
        <v>36.33</v>
      </c>
      <c r="AC88" s="47">
        <f>A126266482L_Latest</f>
        <v>18.888000000000002</v>
      </c>
      <c r="AD88" s="47">
        <f>A126259138V_Latest</f>
        <v>17.440999999999999</v>
      </c>
      <c r="AE88" s="69">
        <v>13</v>
      </c>
    </row>
    <row r="89" spans="1:31" hidden="1">
      <c r="A89" s="46"/>
      <c r="B89" s="52" t="s">
        <v>2914</v>
      </c>
      <c r="C89" s="69">
        <v>14</v>
      </c>
      <c r="D89" s="47">
        <f>A126251670V_Latest</f>
        <v>1416.2260000000001</v>
      </c>
      <c r="E89" s="47">
        <f>A126266358C_Latest</f>
        <v>834.11900000000003</v>
      </c>
      <c r="F89" s="47">
        <f>A126259014T_Latest</f>
        <v>582.10699999999997</v>
      </c>
      <c r="G89" s="47">
        <f>A126252486L_Latest</f>
        <v>478.70699999999999</v>
      </c>
      <c r="H89" s="47">
        <f>A126267174C_Latest</f>
        <v>278.83600000000001</v>
      </c>
      <c r="I89" s="47">
        <f>A126259830R_Latest</f>
        <v>199.87100000000001</v>
      </c>
      <c r="J89" s="47">
        <f>A126251942L_Latest</f>
        <v>369.08</v>
      </c>
      <c r="K89" s="47">
        <f>A126266630C_Latest</f>
        <v>225.471</v>
      </c>
      <c r="L89" s="47">
        <f>A126259286W_Latest</f>
        <v>143.61000000000001</v>
      </c>
      <c r="M89" s="47">
        <f>A126252622V_Latest</f>
        <v>263.59300000000002</v>
      </c>
      <c r="N89" s="47">
        <f>A126267310K_Latest</f>
        <v>143.41900000000001</v>
      </c>
      <c r="O89" s="47">
        <f>A126259966A_Latest</f>
        <v>120.17400000000001</v>
      </c>
      <c r="P89" s="47">
        <f>A126252758F_Latest</f>
        <v>112.348</v>
      </c>
      <c r="Q89" s="47">
        <f>A126267446W_Latest</f>
        <v>69.805999999999997</v>
      </c>
      <c r="R89" s="47">
        <f>A126260102R_Latest</f>
        <v>42.542000000000002</v>
      </c>
      <c r="S89" s="47">
        <f>A126252078A_Latest</f>
        <v>132.72300000000001</v>
      </c>
      <c r="T89" s="47">
        <f>A126266766R_Latest</f>
        <v>83.911000000000001</v>
      </c>
      <c r="U89" s="47">
        <f>A126259422C_Latest</f>
        <v>48.811999999999998</v>
      </c>
      <c r="V89" s="47">
        <f>A126252214J_Latest</f>
        <v>33.030999999999999</v>
      </c>
      <c r="W89" s="47">
        <f>A126266902W_Latest</f>
        <v>18.87</v>
      </c>
      <c r="X89" s="47">
        <f>A126259558R_Latest</f>
        <v>14.162000000000001</v>
      </c>
      <c r="Y89" s="47">
        <f>A126252350A_Latest</f>
        <v>8.5969999999999995</v>
      </c>
      <c r="Z89" s="47">
        <f>A126267038K_Latest</f>
        <v>4.4550000000000001</v>
      </c>
      <c r="AA89" s="47">
        <f>A126259694J_Latest</f>
        <v>4.1420000000000003</v>
      </c>
      <c r="AB89" s="47">
        <f>A126251806V_Latest</f>
        <v>18.146000000000001</v>
      </c>
      <c r="AC89" s="47">
        <f>A126266494W_Latest</f>
        <v>9.3520000000000003</v>
      </c>
      <c r="AD89" s="47">
        <f>A126259150K_Latest</f>
        <v>8.7940000000000005</v>
      </c>
      <c r="AE89" s="69">
        <v>14</v>
      </c>
    </row>
    <row r="90" spans="1:31" hidden="1">
      <c r="A90" s="54" t="s">
        <v>2915</v>
      </c>
      <c r="B90" s="55"/>
      <c r="C90" s="69">
        <v>15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69"/>
    </row>
    <row r="91" spans="1:31" hidden="1">
      <c r="A91" s="46"/>
      <c r="B91" s="50" t="s">
        <v>2916</v>
      </c>
      <c r="C91" s="69">
        <v>16</v>
      </c>
      <c r="D91" s="47">
        <f>A126251730K_Latest</f>
        <v>1272.1110000000001</v>
      </c>
      <c r="E91" s="47">
        <f>A126266418V_Latest</f>
        <v>634.97699999999998</v>
      </c>
      <c r="F91" s="47">
        <f>A126259074V_Latest</f>
        <v>637.13400000000001</v>
      </c>
      <c r="G91" s="47">
        <f>A126252546C_Latest</f>
        <v>348.90199999999999</v>
      </c>
      <c r="H91" s="47">
        <f>A126267234V_Latest</f>
        <v>174.08099999999999</v>
      </c>
      <c r="I91" s="47">
        <f>A126259890T_Latest</f>
        <v>174.821</v>
      </c>
      <c r="J91" s="47">
        <f>A126252002F_Latest</f>
        <v>352.95</v>
      </c>
      <c r="K91" s="47">
        <f>A126266690F_Latest</f>
        <v>170.00200000000001</v>
      </c>
      <c r="L91" s="47">
        <f>A126259346L_Latest</f>
        <v>182.94800000000001</v>
      </c>
      <c r="M91" s="47">
        <f>A126252682W_Latest</f>
        <v>261.72699999999998</v>
      </c>
      <c r="N91" s="47">
        <f>A126267370L_Latest</f>
        <v>133.393</v>
      </c>
      <c r="O91" s="47">
        <f>A126260026X_Latest</f>
        <v>128.334</v>
      </c>
      <c r="P91" s="47">
        <f>A126252818W_Latest</f>
        <v>75.89</v>
      </c>
      <c r="Q91" s="47">
        <f>A126267506L_Latest</f>
        <v>40.994999999999997</v>
      </c>
      <c r="R91" s="47">
        <f>A126260162T_Latest</f>
        <v>34.895000000000003</v>
      </c>
      <c r="S91" s="47">
        <f>A126252138T_Latest</f>
        <v>166.226</v>
      </c>
      <c r="T91" s="47">
        <f>A126266826F_Latest</f>
        <v>81.972999999999999</v>
      </c>
      <c r="U91" s="47">
        <f>A126259482F_Latest</f>
        <v>84.253</v>
      </c>
      <c r="V91" s="47">
        <f>A126252274K_Latest</f>
        <v>23.193000000000001</v>
      </c>
      <c r="W91" s="47">
        <f>A126266962X_Latest</f>
        <v>11.846</v>
      </c>
      <c r="X91" s="47">
        <f>A126259618F_Latest</f>
        <v>11.347</v>
      </c>
      <c r="Y91" s="47">
        <f>A126252410T_Latest</f>
        <v>13.247999999999999</v>
      </c>
      <c r="Z91" s="47">
        <f>A126267098L_Latest</f>
        <v>7.726</v>
      </c>
      <c r="AA91" s="47">
        <f>A126259754X_Latest</f>
        <v>5.5220000000000002</v>
      </c>
      <c r="AB91" s="47">
        <f>A126251866W_Latest</f>
        <v>29.975999999999999</v>
      </c>
      <c r="AC91" s="47">
        <f>A126266554L_Latest</f>
        <v>14.961</v>
      </c>
      <c r="AD91" s="47">
        <f>A126259210A_Latest</f>
        <v>15.015000000000001</v>
      </c>
      <c r="AE91" s="69">
        <v>16</v>
      </c>
    </row>
    <row r="92" spans="1:31" hidden="1">
      <c r="A92" s="46"/>
      <c r="B92" s="50" t="s">
        <v>2917</v>
      </c>
      <c r="C92" s="69">
        <v>17</v>
      </c>
      <c r="D92" s="47">
        <f>A126251674C_Latest</f>
        <v>12091.31</v>
      </c>
      <c r="E92" s="47">
        <f>A126266362V_Latest</f>
        <v>6327.8909999999996</v>
      </c>
      <c r="F92" s="47">
        <f>A126259018A_Latest</f>
        <v>5763.4189999999999</v>
      </c>
      <c r="G92" s="47">
        <f>A126252490C_Latest</f>
        <v>3866.3490000000002</v>
      </c>
      <c r="H92" s="47">
        <f>A126267178L_Latest</f>
        <v>2026.0740000000001</v>
      </c>
      <c r="I92" s="47">
        <f>A126259834X_Latest</f>
        <v>1840.2750000000001</v>
      </c>
      <c r="J92" s="47">
        <f>A126251946W_Latest</f>
        <v>3131.0140000000001</v>
      </c>
      <c r="K92" s="47">
        <f>A126266634L_Latest</f>
        <v>1668.58</v>
      </c>
      <c r="L92" s="47">
        <f>A126259290L_Latest</f>
        <v>1462.434</v>
      </c>
      <c r="M92" s="47">
        <f>A126252626C_Latest</f>
        <v>2444.6289999999999</v>
      </c>
      <c r="N92" s="47">
        <f>A126267314V_Latest</f>
        <v>1252.152</v>
      </c>
      <c r="O92" s="47">
        <f>A126259970T_Latest</f>
        <v>1192.4770000000001</v>
      </c>
      <c r="P92" s="47">
        <f>A126252762W_Latest</f>
        <v>804.35900000000004</v>
      </c>
      <c r="Q92" s="47">
        <f>A126267450L_Latest</f>
        <v>412.29399999999998</v>
      </c>
      <c r="R92" s="47">
        <f>A126260106X_Latest</f>
        <v>392.06599999999997</v>
      </c>
      <c r="S92" s="47">
        <f>A126252082T_Latest</f>
        <v>1290.2529999999999</v>
      </c>
      <c r="T92" s="47">
        <f>A126266770F_Latest</f>
        <v>685.16300000000001</v>
      </c>
      <c r="U92" s="47">
        <f>A126259426L_Latest</f>
        <v>605.09</v>
      </c>
      <c r="V92" s="47">
        <f>A126252218T_Latest</f>
        <v>242.41300000000001</v>
      </c>
      <c r="W92" s="47">
        <f>A126266906F_Latest</f>
        <v>126.04</v>
      </c>
      <c r="X92" s="47">
        <f>A126259562F_Latest</f>
        <v>116.373</v>
      </c>
      <c r="Y92" s="47">
        <f>A126252354K_Latest</f>
        <v>108.00700000000001</v>
      </c>
      <c r="Z92" s="47">
        <f>A126267042A_Latest</f>
        <v>54.866</v>
      </c>
      <c r="AA92" s="47">
        <f>A126259698T_Latest</f>
        <v>53.140999999999998</v>
      </c>
      <c r="AB92" s="47">
        <f>A126251810K_Latest</f>
        <v>204.28700000000001</v>
      </c>
      <c r="AC92" s="47">
        <f>A126266498F_Latest</f>
        <v>102.72199999999999</v>
      </c>
      <c r="AD92" s="47">
        <f>A126259154V_Latest</f>
        <v>101.565</v>
      </c>
      <c r="AE92" s="69">
        <v>17</v>
      </c>
    </row>
    <row r="93" spans="1:31" hidden="1">
      <c r="A93" s="54" t="s">
        <v>2918</v>
      </c>
      <c r="B93" s="56"/>
      <c r="C93" s="69">
        <v>18</v>
      </c>
      <c r="D93" s="47">
        <f>A126251734V_Latest</f>
        <v>13363.421</v>
      </c>
      <c r="E93" s="47">
        <f>A126266422K_Latest</f>
        <v>6962.8680000000004</v>
      </c>
      <c r="F93" s="47">
        <f>A126259078C_Latest</f>
        <v>6400.5529999999999</v>
      </c>
      <c r="G93" s="47">
        <f>A126252550V_Latest</f>
        <v>4215.2510000000002</v>
      </c>
      <c r="H93" s="47">
        <f>A126267238C_Latest</f>
        <v>2200.1550000000002</v>
      </c>
      <c r="I93" s="47">
        <f>A126259894A_Latest</f>
        <v>2015.096</v>
      </c>
      <c r="J93" s="47">
        <f>A126252006R_Latest</f>
        <v>3483.9639999999999</v>
      </c>
      <c r="K93" s="47">
        <f>A126266694R_Latest</f>
        <v>1838.5830000000001</v>
      </c>
      <c r="L93" s="47">
        <f>A126259350C_Latest</f>
        <v>1645.3810000000001</v>
      </c>
      <c r="M93" s="47">
        <f>A126252686F_Latest</f>
        <v>2706.3560000000002</v>
      </c>
      <c r="N93" s="47">
        <f>A126267374W_Latest</f>
        <v>1385.5450000000001</v>
      </c>
      <c r="O93" s="47">
        <f>A126260030R_Latest</f>
        <v>1320.8109999999999</v>
      </c>
      <c r="P93" s="47">
        <f>A126252822L_Latest</f>
        <v>880.24900000000002</v>
      </c>
      <c r="Q93" s="47">
        <f>A126267510C_Latest</f>
        <v>453.28899999999999</v>
      </c>
      <c r="R93" s="47">
        <f>A126260166A_Latest</f>
        <v>426.96</v>
      </c>
      <c r="S93" s="47">
        <f>A126252142J_Latest</f>
        <v>1456.479</v>
      </c>
      <c r="T93" s="47">
        <f>A126266830W_Latest</f>
        <v>767.13599999999997</v>
      </c>
      <c r="U93" s="47">
        <f>A126259486R_Latest</f>
        <v>689.34299999999996</v>
      </c>
      <c r="V93" s="47">
        <f>A126252278V_Latest</f>
        <v>265.60599999999999</v>
      </c>
      <c r="W93" s="47">
        <f>A126266966J_Latest</f>
        <v>137.886</v>
      </c>
      <c r="X93" s="47">
        <f>A126259622W_Latest</f>
        <v>127.72</v>
      </c>
      <c r="Y93" s="47">
        <f>A126252414A_Latest</f>
        <v>121.254</v>
      </c>
      <c r="Z93" s="47">
        <f>A126267102T_Latest</f>
        <v>62.591000000000001</v>
      </c>
      <c r="AA93" s="47">
        <f>A126259758J_Latest</f>
        <v>58.662999999999997</v>
      </c>
      <c r="AB93" s="47">
        <f>A126251870L_Latest</f>
        <v>234.262</v>
      </c>
      <c r="AC93" s="47">
        <f>A126266558W_Latest</f>
        <v>117.68300000000001</v>
      </c>
      <c r="AD93" s="47">
        <f>A126259214K_Latest</f>
        <v>116.58</v>
      </c>
      <c r="AE93" s="69">
        <v>18</v>
      </c>
    </row>
    <row r="94" spans="1:31" hidden="1">
      <c r="A94" s="74" t="s">
        <v>2919</v>
      </c>
      <c r="B94" s="75"/>
      <c r="C94" s="69">
        <v>19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69"/>
    </row>
    <row r="95" spans="1:31" hidden="1">
      <c r="A95" s="58" t="s">
        <v>2920</v>
      </c>
      <c r="B95" s="59"/>
      <c r="C95" s="69">
        <v>20</v>
      </c>
      <c r="D95" s="47">
        <f>A126251758L_Latest</f>
        <v>3475.6909999999998</v>
      </c>
      <c r="E95" s="47">
        <f>A126266446C_Latest</f>
        <v>1654.172</v>
      </c>
      <c r="F95" s="47">
        <f>A126259102T_Latest</f>
        <v>1821.519</v>
      </c>
      <c r="G95" s="47">
        <f>A126252574L_Latest</f>
        <v>1040.4390000000001</v>
      </c>
      <c r="H95" s="47">
        <f>A126267262C_Latest</f>
        <v>496.96600000000001</v>
      </c>
      <c r="I95" s="47">
        <f>A126259918J_Latest</f>
        <v>543.47299999999996</v>
      </c>
      <c r="J95" s="47">
        <f>A126252030R_Latest</f>
        <v>943.24</v>
      </c>
      <c r="K95" s="47">
        <f>A126266718W_Latest</f>
        <v>443.94</v>
      </c>
      <c r="L95" s="47">
        <f>A126259374W_Latest</f>
        <v>499.29899999999998</v>
      </c>
      <c r="M95" s="47">
        <f>A126252710V_Latest</f>
        <v>664.19500000000005</v>
      </c>
      <c r="N95" s="47">
        <f>A126267398R_Latest</f>
        <v>317.57</v>
      </c>
      <c r="O95" s="47">
        <f>A126260054J_Latest</f>
        <v>346.62599999999998</v>
      </c>
      <c r="P95" s="47">
        <f>A126252846F_Latest</f>
        <v>229.566</v>
      </c>
      <c r="Q95" s="47">
        <f>A126267534W_Latest</f>
        <v>109.871</v>
      </c>
      <c r="R95" s="47">
        <f>A126260190A_Latest</f>
        <v>119.69499999999999</v>
      </c>
      <c r="S95" s="47">
        <f>A126252166A_Latest</f>
        <v>424.37900000000002</v>
      </c>
      <c r="T95" s="47">
        <f>A126266854R_Latest</f>
        <v>201.22399999999999</v>
      </c>
      <c r="U95" s="47">
        <f>A126259510C_Latest</f>
        <v>223.155</v>
      </c>
      <c r="V95" s="47">
        <f>A126252302J_Latest</f>
        <v>74.622</v>
      </c>
      <c r="W95" s="47">
        <f>A126266990J_Latest</f>
        <v>35.268000000000001</v>
      </c>
      <c r="X95" s="47">
        <f>A126259646R_Latest</f>
        <v>39.353999999999999</v>
      </c>
      <c r="Y95" s="47">
        <f>A126252438V_Latest</f>
        <v>31.347000000000001</v>
      </c>
      <c r="Z95" s="47">
        <f>A126267126K_Latest</f>
        <v>15.576000000000001</v>
      </c>
      <c r="AA95" s="47">
        <f>A126259782J_Latest</f>
        <v>15.771000000000001</v>
      </c>
      <c r="AB95" s="47">
        <f>A126251894F_Latest</f>
        <v>67.902000000000001</v>
      </c>
      <c r="AC95" s="47">
        <f>A126266582W_Latest</f>
        <v>33.756999999999998</v>
      </c>
      <c r="AD95" s="47">
        <f>A126259238C_Latest</f>
        <v>34.145000000000003</v>
      </c>
      <c r="AE95" s="69">
        <v>20</v>
      </c>
    </row>
    <row r="96" spans="1:31" hidden="1">
      <c r="A96" s="60"/>
      <c r="B96" s="59" t="s">
        <v>2921</v>
      </c>
      <c r="C96" s="69">
        <v>21</v>
      </c>
      <c r="D96" s="47">
        <f>A126251762C_Latest</f>
        <v>2635.1149999999998</v>
      </c>
      <c r="E96" s="47">
        <f>A126266450V_Latest</f>
        <v>1266.81</v>
      </c>
      <c r="F96" s="47">
        <f>A126259106A_Latest</f>
        <v>1368.3040000000001</v>
      </c>
      <c r="G96" s="47">
        <f>A126252578W_Latest</f>
        <v>782.64800000000002</v>
      </c>
      <c r="H96" s="47">
        <f>A126267266L_Latest</f>
        <v>381.48099999999999</v>
      </c>
      <c r="I96" s="47">
        <f>A126259922X_Latest</f>
        <v>401.16800000000001</v>
      </c>
      <c r="J96" s="47">
        <f>A126252034X_Latest</f>
        <v>719.40800000000002</v>
      </c>
      <c r="K96" s="47">
        <f>A126266722L_Latest</f>
        <v>343.68799999999999</v>
      </c>
      <c r="L96" s="47">
        <f>A126259378F_Latest</f>
        <v>375.72</v>
      </c>
      <c r="M96" s="47">
        <f>A126252714C_Latest</f>
        <v>515.51</v>
      </c>
      <c r="N96" s="47">
        <f>A126267402V_Latest</f>
        <v>247.12299999999999</v>
      </c>
      <c r="O96" s="47">
        <f>A126260058T_Latest</f>
        <v>268.387</v>
      </c>
      <c r="P96" s="47">
        <f>A126252850W_Latest</f>
        <v>166.179</v>
      </c>
      <c r="Q96" s="47">
        <f>A126267538F_Latest</f>
        <v>80.316000000000003</v>
      </c>
      <c r="R96" s="47">
        <f>A126260194K_Latest</f>
        <v>85.863</v>
      </c>
      <c r="S96" s="47">
        <f>A126252170T_Latest</f>
        <v>315.57600000000002</v>
      </c>
      <c r="T96" s="47">
        <f>A126266858X_Latest</f>
        <v>145.88900000000001</v>
      </c>
      <c r="U96" s="47">
        <f>A126259514L_Latest</f>
        <v>169.68700000000001</v>
      </c>
      <c r="V96" s="47">
        <f>A126252306T_Latest</f>
        <v>55.412999999999997</v>
      </c>
      <c r="W96" s="47">
        <f>A126266994T_Latest</f>
        <v>27.486999999999998</v>
      </c>
      <c r="X96" s="47">
        <f>A126259650F_Latest</f>
        <v>27.925000000000001</v>
      </c>
      <c r="Y96" s="47">
        <f>A126252442K_Latest</f>
        <v>24.227</v>
      </c>
      <c r="Z96" s="47">
        <f>A126267130A_Latest</f>
        <v>12.706</v>
      </c>
      <c r="AA96" s="47">
        <f>A126259786T_Latest</f>
        <v>11.521000000000001</v>
      </c>
      <c r="AB96" s="47">
        <f>A126251898R_Latest</f>
        <v>56.152999999999999</v>
      </c>
      <c r="AC96" s="47">
        <f>A126266586F_Latest</f>
        <v>28.12</v>
      </c>
      <c r="AD96" s="47">
        <f>A126259242V_Latest</f>
        <v>28.033000000000001</v>
      </c>
      <c r="AE96" s="69">
        <v>21</v>
      </c>
    </row>
    <row r="97" spans="1:31" hidden="1">
      <c r="A97" s="60"/>
      <c r="B97" s="61" t="s">
        <v>2922</v>
      </c>
      <c r="C97" s="69">
        <v>22</v>
      </c>
      <c r="D97" s="47">
        <f>A126251682C_Latest</f>
        <v>1797.8620000000001</v>
      </c>
      <c r="E97" s="47">
        <f>A126266370V_Latest</f>
        <v>892.84799999999996</v>
      </c>
      <c r="F97" s="47">
        <f>A126259026A_Latest</f>
        <v>905.01499999999999</v>
      </c>
      <c r="G97" s="47">
        <f>A126252498W_Latest</f>
        <v>526.21299999999997</v>
      </c>
      <c r="H97" s="47">
        <f>A126267186L_Latest</f>
        <v>256.16800000000001</v>
      </c>
      <c r="I97" s="47">
        <f>A126259842X_Latest</f>
        <v>270.04500000000002</v>
      </c>
      <c r="J97" s="47">
        <f>A126251954W_Latest</f>
        <v>481.44400000000002</v>
      </c>
      <c r="K97" s="47">
        <f>A126266642L_Latest</f>
        <v>238.553</v>
      </c>
      <c r="L97" s="47">
        <f>A126259298F_Latest</f>
        <v>242.89099999999999</v>
      </c>
      <c r="M97" s="47">
        <f>A126252634C_Latest</f>
        <v>362.52199999999999</v>
      </c>
      <c r="N97" s="47">
        <f>A126267322V_Latest</f>
        <v>184.34200000000001</v>
      </c>
      <c r="O97" s="47">
        <f>A126259978K_Latest</f>
        <v>178.18</v>
      </c>
      <c r="P97" s="47">
        <f>A126252770W_Latest</f>
        <v>109.455</v>
      </c>
      <c r="Q97" s="47">
        <f>A126267458F_Latest</f>
        <v>55.712000000000003</v>
      </c>
      <c r="R97" s="47">
        <f>A126260114X_Latest</f>
        <v>53.743000000000002</v>
      </c>
      <c r="S97" s="47">
        <f>A126252090T_Latest</f>
        <v>225.24199999999999</v>
      </c>
      <c r="T97" s="47">
        <f>A126266778X_Latest</f>
        <v>110.34099999999999</v>
      </c>
      <c r="U97" s="47">
        <f>A126259434L_Latest</f>
        <v>114.901</v>
      </c>
      <c r="V97" s="47">
        <f>A126252226T_Latest</f>
        <v>36.33</v>
      </c>
      <c r="W97" s="47">
        <f>A126266914F_Latest</f>
        <v>18.632000000000001</v>
      </c>
      <c r="X97" s="47">
        <f>A126259570F_Latest</f>
        <v>17.698</v>
      </c>
      <c r="Y97" s="47">
        <f>A126252362K_Latest</f>
        <v>17.672000000000001</v>
      </c>
      <c r="Z97" s="47">
        <f>A126267050A_Latest</f>
        <v>10.02</v>
      </c>
      <c r="AA97" s="47">
        <f>A126259706F_Latest</f>
        <v>7.6520000000000001</v>
      </c>
      <c r="AB97" s="47">
        <f>A126251818C_Latest</f>
        <v>38.984000000000002</v>
      </c>
      <c r="AC97" s="47">
        <f>A126266506V_Latest</f>
        <v>19.079999999999998</v>
      </c>
      <c r="AD97" s="47">
        <f>A126259162V_Latest</f>
        <v>19.905000000000001</v>
      </c>
      <c r="AE97" s="69">
        <v>22</v>
      </c>
    </row>
    <row r="98" spans="1:31" hidden="1">
      <c r="A98" s="60"/>
      <c r="B98" s="61" t="s">
        <v>2923</v>
      </c>
      <c r="C98" s="69">
        <v>23</v>
      </c>
      <c r="D98" s="47">
        <f>A126251662V_Latest</f>
        <v>837.25199999999995</v>
      </c>
      <c r="E98" s="47">
        <f>A126266350K_Latest</f>
        <v>373.96300000000002</v>
      </c>
      <c r="F98" s="47">
        <f>A126259006T_Latest</f>
        <v>463.28899999999999</v>
      </c>
      <c r="G98" s="47">
        <f>A126252478L_Latest</f>
        <v>256.435</v>
      </c>
      <c r="H98" s="47">
        <f>A126267166C_Latest</f>
        <v>125.312</v>
      </c>
      <c r="I98" s="47">
        <f>A126259822R_Latest</f>
        <v>131.12299999999999</v>
      </c>
      <c r="J98" s="47">
        <f>A126251934L_Latest</f>
        <v>237.965</v>
      </c>
      <c r="K98" s="47">
        <f>A126266622C_Latest</f>
        <v>105.13500000000001</v>
      </c>
      <c r="L98" s="47">
        <f>A126259278W_Latest</f>
        <v>132.82900000000001</v>
      </c>
      <c r="M98" s="47">
        <f>A126252614V_Latest</f>
        <v>152.988</v>
      </c>
      <c r="N98" s="47">
        <f>A126267302K_Latest</f>
        <v>62.780999999999999</v>
      </c>
      <c r="O98" s="47">
        <f>A126259958A_Latest</f>
        <v>90.206999999999994</v>
      </c>
      <c r="P98" s="47">
        <f>A126252750L_Latest</f>
        <v>56.725000000000001</v>
      </c>
      <c r="Q98" s="47">
        <f>A126267438W_Latest</f>
        <v>24.603999999999999</v>
      </c>
      <c r="R98" s="47">
        <f>A126260094A_Latest</f>
        <v>32.119999999999997</v>
      </c>
      <c r="S98" s="47">
        <f>A126252070J_Latest</f>
        <v>90.334000000000003</v>
      </c>
      <c r="T98" s="47">
        <f>A126266758R_Latest</f>
        <v>35.548000000000002</v>
      </c>
      <c r="U98" s="47">
        <f>A126259414C_Latest</f>
        <v>54.784999999999997</v>
      </c>
      <c r="V98" s="47">
        <f>A126252206J_Latest</f>
        <v>19.082000000000001</v>
      </c>
      <c r="W98" s="47">
        <f>A126266894J_Latest</f>
        <v>8.8550000000000004</v>
      </c>
      <c r="X98" s="47">
        <f>A126259550W_Latest</f>
        <v>10.227</v>
      </c>
      <c r="Y98" s="47">
        <f>A126252342A_Latest</f>
        <v>6.5549999999999997</v>
      </c>
      <c r="Z98" s="47">
        <f>A126267030T_Latest</f>
        <v>2.6859999999999999</v>
      </c>
      <c r="AA98" s="47">
        <f>A126259686J_Latest</f>
        <v>3.8690000000000002</v>
      </c>
      <c r="AB98" s="47">
        <f>A126251798F_Latest</f>
        <v>17.169</v>
      </c>
      <c r="AC98" s="47">
        <f>A126266486W_Latest</f>
        <v>9.0399999999999991</v>
      </c>
      <c r="AD98" s="47">
        <f>A126259142K_Latest</f>
        <v>8.1280000000000001</v>
      </c>
      <c r="AE98" s="69">
        <v>23</v>
      </c>
    </row>
    <row r="99" spans="1:31" hidden="1">
      <c r="A99" s="60"/>
      <c r="B99" s="61" t="s">
        <v>2924</v>
      </c>
      <c r="C99" s="69">
        <v>24</v>
      </c>
      <c r="D99" s="47">
        <f>A126251702A_Latest</f>
        <v>254.9</v>
      </c>
      <c r="E99" s="47">
        <f>A126266390C_Latest</f>
        <v>96.343000000000004</v>
      </c>
      <c r="F99" s="47">
        <f>A126259046K_Latest</f>
        <v>158.55699999999999</v>
      </c>
      <c r="G99" s="47">
        <f>A126252518V_Latest</f>
        <v>78.340999999999994</v>
      </c>
      <c r="H99" s="47">
        <f>A126267206K_Latest</f>
        <v>32.146999999999998</v>
      </c>
      <c r="I99" s="47">
        <f>A126259862J_Latest</f>
        <v>46.195</v>
      </c>
      <c r="J99" s="47">
        <f>A126251974F_Latest</f>
        <v>62.08</v>
      </c>
      <c r="K99" s="47">
        <f>A126266662W_Latest</f>
        <v>24.532</v>
      </c>
      <c r="L99" s="47">
        <f>A126259318C_Latest</f>
        <v>37.548000000000002</v>
      </c>
      <c r="M99" s="47">
        <f>A126252654L_Latest</f>
        <v>48.725999999999999</v>
      </c>
      <c r="N99" s="47">
        <f>A126267342C_Latest</f>
        <v>17.047000000000001</v>
      </c>
      <c r="O99" s="47">
        <f>A126259998V_Latest</f>
        <v>31.678000000000001</v>
      </c>
      <c r="P99" s="47">
        <f>A126252790F_Latest</f>
        <v>19.742999999999999</v>
      </c>
      <c r="Q99" s="47">
        <f>A126267478R_Latest</f>
        <v>6.476</v>
      </c>
      <c r="R99" s="47">
        <f>A126260134J_Latest</f>
        <v>13.266</v>
      </c>
      <c r="S99" s="47">
        <f>A126252110R_Latest</f>
        <v>34.429000000000002</v>
      </c>
      <c r="T99" s="47">
        <f>A126266798J_Latest</f>
        <v>10.493</v>
      </c>
      <c r="U99" s="47">
        <f>A126259454W_Latest</f>
        <v>23.936</v>
      </c>
      <c r="V99" s="47">
        <f>A126252246A_Latest</f>
        <v>7.02</v>
      </c>
      <c r="W99" s="47">
        <f>A126266934R_Latest</f>
        <v>2.9849999999999999</v>
      </c>
      <c r="X99" s="47">
        <f>A126259590R_Latest</f>
        <v>4.0350000000000001</v>
      </c>
      <c r="Y99" s="47">
        <f>A126252382V_Latest</f>
        <v>1.6180000000000001</v>
      </c>
      <c r="Z99" s="47">
        <f>A126267070K_Latest</f>
        <v>0.80200000000000005</v>
      </c>
      <c r="AA99" s="47">
        <f>A126259726R_Latest</f>
        <v>0.81599999999999995</v>
      </c>
      <c r="AB99" s="47">
        <f>A126251838L_Latest</f>
        <v>2.944</v>
      </c>
      <c r="AC99" s="47">
        <f>A126266526C_Latest</f>
        <v>1.86</v>
      </c>
      <c r="AD99" s="47">
        <f>A126259182C_Latest</f>
        <v>1.0840000000000001</v>
      </c>
      <c r="AE99" s="69">
        <v>24</v>
      </c>
    </row>
    <row r="100" spans="1:31" hidden="1">
      <c r="A100" s="60"/>
      <c r="B100" s="59" t="s">
        <v>2925</v>
      </c>
      <c r="C100" s="69">
        <v>25</v>
      </c>
      <c r="D100" s="47">
        <f>A126251678L_Latest</f>
        <v>211.60900000000001</v>
      </c>
      <c r="E100" s="47">
        <f>A126266366C_Latest</f>
        <v>115.887</v>
      </c>
      <c r="F100" s="47">
        <f>A126259022T_Latest</f>
        <v>95.721999999999994</v>
      </c>
      <c r="G100" s="47">
        <f>A126252494L_Latest</f>
        <v>58.249000000000002</v>
      </c>
      <c r="H100" s="47">
        <f>A126267182C_Latest</f>
        <v>30.940999999999999</v>
      </c>
      <c r="I100" s="47">
        <f>A126259838J_Latest</f>
        <v>27.308</v>
      </c>
      <c r="J100" s="47">
        <f>A126251950L_Latest</f>
        <v>65.043000000000006</v>
      </c>
      <c r="K100" s="47">
        <f>A126266638W_Latest</f>
        <v>32.442</v>
      </c>
      <c r="L100" s="47">
        <f>A126259294W_Latest</f>
        <v>32.600999999999999</v>
      </c>
      <c r="M100" s="47">
        <f>A126252630V_Latest</f>
        <v>35.127000000000002</v>
      </c>
      <c r="N100" s="47">
        <f>A126267318C_Latest</f>
        <v>21.062999999999999</v>
      </c>
      <c r="O100" s="47">
        <f>A126259974A_Latest</f>
        <v>14.063000000000001</v>
      </c>
      <c r="P100" s="47">
        <f>A126252766F_Latest</f>
        <v>15.541</v>
      </c>
      <c r="Q100" s="47">
        <f>A126267454W_Latest</f>
        <v>9.3190000000000008</v>
      </c>
      <c r="R100" s="47">
        <f>A126260110R_Latest</f>
        <v>6.2229999999999999</v>
      </c>
      <c r="S100" s="47">
        <f>A126252086A_Latest</f>
        <v>29.738</v>
      </c>
      <c r="T100" s="47">
        <f>A126266774R_Latest</f>
        <v>17.911000000000001</v>
      </c>
      <c r="U100" s="47">
        <f>A126259430C_Latest</f>
        <v>11.827</v>
      </c>
      <c r="V100" s="47">
        <f>A126252222J_Latest</f>
        <v>3.85</v>
      </c>
      <c r="W100" s="47">
        <f>A126266910W_Latest</f>
        <v>1.7490000000000001</v>
      </c>
      <c r="X100" s="47">
        <f>A126259566R_Latest</f>
        <v>2.1019999999999999</v>
      </c>
      <c r="Y100" s="47">
        <f>A126252358V_Latest</f>
        <v>1.5620000000000001</v>
      </c>
      <c r="Z100" s="47">
        <f>A126267046K_Latest</f>
        <v>0.622</v>
      </c>
      <c r="AA100" s="47">
        <f>A126259702W_Latest</f>
        <v>0.94</v>
      </c>
      <c r="AB100" s="47">
        <f>A126251814V_Latest</f>
        <v>2.4980000000000002</v>
      </c>
      <c r="AC100" s="47">
        <f>A126266502K_Latest</f>
        <v>1.84</v>
      </c>
      <c r="AD100" s="47">
        <f>A126259158C_Latest</f>
        <v>0.65800000000000003</v>
      </c>
      <c r="AE100" s="69">
        <v>25</v>
      </c>
    </row>
    <row r="101" spans="1:31" hidden="1">
      <c r="A101" s="60"/>
      <c r="B101" s="59" t="s">
        <v>2926</v>
      </c>
      <c r="C101" s="69">
        <v>26</v>
      </c>
      <c r="D101" s="47">
        <f>A126251706K_Latest</f>
        <v>628.96699999999998</v>
      </c>
      <c r="E101" s="47">
        <f>A126266394L_Latest</f>
        <v>271.47500000000002</v>
      </c>
      <c r="F101" s="47">
        <f>A126259050A_Latest</f>
        <v>357.49200000000002</v>
      </c>
      <c r="G101" s="47">
        <f>A126252522K_Latest</f>
        <v>199.541</v>
      </c>
      <c r="H101" s="47">
        <f>A126267210A_Latest</f>
        <v>84.543999999999997</v>
      </c>
      <c r="I101" s="47">
        <f>A126259866T_Latest</f>
        <v>114.998</v>
      </c>
      <c r="J101" s="47">
        <f>A126251978R_Latest</f>
        <v>158.78800000000001</v>
      </c>
      <c r="K101" s="47">
        <f>A126266666F_Latest</f>
        <v>67.81</v>
      </c>
      <c r="L101" s="47">
        <f>A126259322V_Latest</f>
        <v>90.977999999999994</v>
      </c>
      <c r="M101" s="47">
        <f>A126252658W_Latest</f>
        <v>113.559</v>
      </c>
      <c r="N101" s="47">
        <f>A126267346L_Latest</f>
        <v>49.384</v>
      </c>
      <c r="O101" s="47">
        <f>A126260002F_Latest</f>
        <v>64.174999999999997</v>
      </c>
      <c r="P101" s="47">
        <f>A126252794R_Latest</f>
        <v>47.844999999999999</v>
      </c>
      <c r="Q101" s="47">
        <f>A126267482F_Latest</f>
        <v>20.236000000000001</v>
      </c>
      <c r="R101" s="47">
        <f>A126260138T_Latest</f>
        <v>27.609000000000002</v>
      </c>
      <c r="S101" s="47">
        <f>A126252114X_Latest</f>
        <v>79.064999999999998</v>
      </c>
      <c r="T101" s="47">
        <f>A126266802L_Latest</f>
        <v>37.423000000000002</v>
      </c>
      <c r="U101" s="47">
        <f>A126259458F_Latest</f>
        <v>41.642000000000003</v>
      </c>
      <c r="V101" s="47">
        <f>A126252250T_Latest</f>
        <v>15.359</v>
      </c>
      <c r="W101" s="47">
        <f>A126266938X_Latest</f>
        <v>6.032</v>
      </c>
      <c r="X101" s="47">
        <f>A126259594X_Latest</f>
        <v>9.327</v>
      </c>
      <c r="Y101" s="47">
        <f>A126252386C_Latest</f>
        <v>5.5579999999999998</v>
      </c>
      <c r="Z101" s="47">
        <f>A126267074V_Latest</f>
        <v>2.2480000000000002</v>
      </c>
      <c r="AA101" s="47">
        <f>A126259730F_Latest</f>
        <v>3.31</v>
      </c>
      <c r="AB101" s="47">
        <f>A126251842C_Latest</f>
        <v>9.2509999999999994</v>
      </c>
      <c r="AC101" s="47">
        <f>A126266530V_Latest</f>
        <v>3.7970000000000002</v>
      </c>
      <c r="AD101" s="47">
        <f>A126259186L_Latest</f>
        <v>5.4539999999999997</v>
      </c>
      <c r="AE101" s="69">
        <v>26</v>
      </c>
    </row>
    <row r="102" spans="1:31" hidden="1">
      <c r="A102" s="62" t="s">
        <v>2927</v>
      </c>
      <c r="B102" s="46"/>
      <c r="C102" s="69">
        <v>27</v>
      </c>
      <c r="D102" s="47">
        <f>A126251686L_Latest</f>
        <v>1590.193</v>
      </c>
      <c r="E102" s="47">
        <f>A126266374C_Latest</f>
        <v>736.01099999999997</v>
      </c>
      <c r="F102" s="47">
        <f>A126259030T_Latest</f>
        <v>854.18299999999999</v>
      </c>
      <c r="G102" s="47">
        <f>A126252502A_Latest</f>
        <v>444.03</v>
      </c>
      <c r="H102" s="47">
        <f>A126267190C_Latest</f>
        <v>201.07900000000001</v>
      </c>
      <c r="I102" s="47">
        <f>A126259846J_Latest</f>
        <v>242.95099999999999</v>
      </c>
      <c r="J102" s="47">
        <f>A126251958F_Latest</f>
        <v>455.67399999999998</v>
      </c>
      <c r="K102" s="47">
        <f>A126266646W_Latest</f>
        <v>211.74799999999999</v>
      </c>
      <c r="L102" s="47">
        <f>A126259302K_Latest</f>
        <v>243.92599999999999</v>
      </c>
      <c r="M102" s="47">
        <f>A126252638L_Latest</f>
        <v>306.66399999999999</v>
      </c>
      <c r="N102" s="47">
        <f>A126267326C_Latest</f>
        <v>139.03700000000001</v>
      </c>
      <c r="O102" s="47">
        <f>A126259982A_Latest</f>
        <v>167.626</v>
      </c>
      <c r="P102" s="47">
        <f>A126252774F_Latest</f>
        <v>98.873000000000005</v>
      </c>
      <c r="Q102" s="47">
        <f>A126267462W_Latest</f>
        <v>49.640999999999998</v>
      </c>
      <c r="R102" s="47">
        <f>A126260118J_Latest</f>
        <v>49.231999999999999</v>
      </c>
      <c r="S102" s="47">
        <f>A126252094A_Latest</f>
        <v>204.65299999999999</v>
      </c>
      <c r="T102" s="47">
        <f>A126266782R_Latest</f>
        <v>96.594999999999999</v>
      </c>
      <c r="U102" s="47">
        <f>A126259438W_Latest</f>
        <v>108.059</v>
      </c>
      <c r="V102" s="47">
        <f>A126252230J_Latest</f>
        <v>31.190999999999999</v>
      </c>
      <c r="W102" s="47">
        <f>A126266918R_Latest</f>
        <v>13.798999999999999</v>
      </c>
      <c r="X102" s="47">
        <f>A126259574R_Latest</f>
        <v>17.391999999999999</v>
      </c>
      <c r="Y102" s="47">
        <f>A126252366V_Latest</f>
        <v>15.698</v>
      </c>
      <c r="Z102" s="47">
        <f>A126267054K_Latest</f>
        <v>8.4789999999999992</v>
      </c>
      <c r="AA102" s="47">
        <f>A126259710W_Latest</f>
        <v>7.2190000000000003</v>
      </c>
      <c r="AB102" s="47">
        <f>A126251822V_Latest</f>
        <v>33.409999999999997</v>
      </c>
      <c r="AC102" s="47">
        <f>A126266510K_Latest</f>
        <v>15.632</v>
      </c>
      <c r="AD102" s="47">
        <f>A126259166C_Latest</f>
        <v>17.777999999999999</v>
      </c>
      <c r="AE102" s="69">
        <v>27</v>
      </c>
    </row>
    <row r="103" spans="1:31" hidden="1">
      <c r="A103" s="60"/>
      <c r="B103" s="59" t="s">
        <v>2928</v>
      </c>
      <c r="C103" s="69">
        <v>28</v>
      </c>
      <c r="D103" s="47">
        <f>A126251710A_Latest</f>
        <v>1054.364</v>
      </c>
      <c r="E103" s="47">
        <f>A126266398W_Latest</f>
        <v>512.803</v>
      </c>
      <c r="F103" s="47">
        <f>A126259054K_Latest</f>
        <v>541.56100000000004</v>
      </c>
      <c r="G103" s="47">
        <f>A126252526V_Latest</f>
        <v>281.56</v>
      </c>
      <c r="H103" s="47">
        <f>A126267214K_Latest</f>
        <v>134.75</v>
      </c>
      <c r="I103" s="47">
        <f>A126259870J_Latest</f>
        <v>146.81</v>
      </c>
      <c r="J103" s="47">
        <f>A126251982F_Latest</f>
        <v>296.24900000000002</v>
      </c>
      <c r="K103" s="47">
        <f>A126266670W_Latest</f>
        <v>143.61099999999999</v>
      </c>
      <c r="L103" s="47">
        <f>A126259326C_Latest</f>
        <v>152.63800000000001</v>
      </c>
      <c r="M103" s="47">
        <f>A126252662L_Latest</f>
        <v>218.76400000000001</v>
      </c>
      <c r="N103" s="47">
        <f>A126267350C_Latest</f>
        <v>106.869</v>
      </c>
      <c r="O103" s="47">
        <f>A126260006R_Latest</f>
        <v>111.895</v>
      </c>
      <c r="P103" s="47">
        <f>A126252798X_Latest</f>
        <v>60.915999999999997</v>
      </c>
      <c r="Q103" s="47">
        <f>A126267486R_Latest</f>
        <v>31.771999999999998</v>
      </c>
      <c r="R103" s="47">
        <f>A126260142J_Latest</f>
        <v>29.143999999999998</v>
      </c>
      <c r="S103" s="47">
        <f>A126252118J_Latest</f>
        <v>137.88300000000001</v>
      </c>
      <c r="T103" s="47">
        <f>A126266806W_Latest</f>
        <v>65.91</v>
      </c>
      <c r="U103" s="47">
        <f>A126259462W_Latest</f>
        <v>71.974000000000004</v>
      </c>
      <c r="V103" s="47">
        <f>A126252254A_Latest</f>
        <v>20.260000000000002</v>
      </c>
      <c r="W103" s="47">
        <f>A126266942R_Latest</f>
        <v>10.058</v>
      </c>
      <c r="X103" s="47">
        <f>A126259598J_Latest</f>
        <v>10.202</v>
      </c>
      <c r="Y103" s="47">
        <f>A126252390V_Latest</f>
        <v>11.492000000000001</v>
      </c>
      <c r="Z103" s="47">
        <f>A126267078C_Latest</f>
        <v>6.4669999999999996</v>
      </c>
      <c r="AA103" s="47">
        <f>A126259734R_Latest</f>
        <v>5.0250000000000004</v>
      </c>
      <c r="AB103" s="47">
        <f>A126251846L_Latest</f>
        <v>27.24</v>
      </c>
      <c r="AC103" s="47">
        <f>A126266534C_Latest</f>
        <v>13.367000000000001</v>
      </c>
      <c r="AD103" s="47">
        <f>A126259190C_Latest</f>
        <v>13.872999999999999</v>
      </c>
      <c r="AE103" s="69">
        <v>28</v>
      </c>
    </row>
    <row r="104" spans="1:31" hidden="1">
      <c r="A104" s="60"/>
      <c r="B104" s="61" t="s">
        <v>2929</v>
      </c>
      <c r="C104" s="69">
        <v>29</v>
      </c>
      <c r="D104" s="47">
        <f>A126251738C_Latest</f>
        <v>83.388000000000005</v>
      </c>
      <c r="E104" s="47">
        <f>A126266426V_Latest</f>
        <v>29.198</v>
      </c>
      <c r="F104" s="47">
        <f>A126259082V_Latest</f>
        <v>54.19</v>
      </c>
      <c r="G104" s="47">
        <f>A126252554C_Latest</f>
        <v>21.341999999999999</v>
      </c>
      <c r="H104" s="47">
        <f>A126267242V_Latest</f>
        <v>9.2680000000000007</v>
      </c>
      <c r="I104" s="47">
        <f>A126259898K_Latest</f>
        <v>12.073</v>
      </c>
      <c r="J104" s="47">
        <f>A126252010F_Latest</f>
        <v>23.274999999999999</v>
      </c>
      <c r="K104" s="47">
        <f>A126266698X_Latest</f>
        <v>10.715</v>
      </c>
      <c r="L104" s="47">
        <f>A126259354L_Latest</f>
        <v>12.56</v>
      </c>
      <c r="M104" s="47">
        <f>A126252690W_Latest</f>
        <v>14.816000000000001</v>
      </c>
      <c r="N104" s="47">
        <f>A126267378F_Latest</f>
        <v>2.9209999999999998</v>
      </c>
      <c r="O104" s="47">
        <f>A126260034X_Latest</f>
        <v>11.895</v>
      </c>
      <c r="P104" s="47">
        <f>A126252826W_Latest</f>
        <v>7.4710000000000001</v>
      </c>
      <c r="Q104" s="47">
        <f>A126267514L_Latest</f>
        <v>1.5209999999999999</v>
      </c>
      <c r="R104" s="47">
        <f>A126260170T_Latest</f>
        <v>5.95</v>
      </c>
      <c r="S104" s="47">
        <f>A126252146T_Latest</f>
        <v>13.273999999999999</v>
      </c>
      <c r="T104" s="47">
        <f>A126266834F_Latest</f>
        <v>3.2890000000000001</v>
      </c>
      <c r="U104" s="47">
        <f>A126259490F_Latest</f>
        <v>9.9849999999999994</v>
      </c>
      <c r="V104" s="47">
        <f>A126252282K_Latest</f>
        <v>2.2789999999999999</v>
      </c>
      <c r="W104" s="47">
        <f>A126266970X_Latest</f>
        <v>0.76900000000000002</v>
      </c>
      <c r="X104" s="47">
        <f>A126259626F_Latest</f>
        <v>1.51</v>
      </c>
      <c r="Y104" s="47">
        <f>A126252418K_Latest</f>
        <v>0.216</v>
      </c>
      <c r="Z104" s="47">
        <f>A126267106A_Latest</f>
        <v>0</v>
      </c>
      <c r="AA104" s="47">
        <f>A126259762X_Latest</f>
        <v>0.216</v>
      </c>
      <c r="AB104" s="47">
        <f>A126251874W_Latest</f>
        <v>0.71499999999999997</v>
      </c>
      <c r="AC104" s="47">
        <f>A126266562L_Latest</f>
        <v>0.71499999999999997</v>
      </c>
      <c r="AD104" s="47">
        <f>A126259218V_Latest</f>
        <v>0</v>
      </c>
      <c r="AE104" s="69">
        <v>29</v>
      </c>
    </row>
    <row r="105" spans="1:31" hidden="1">
      <c r="A105" s="60"/>
      <c r="B105" s="59" t="s">
        <v>2930</v>
      </c>
      <c r="C105" s="69">
        <v>30</v>
      </c>
      <c r="D105" s="47">
        <f>A126251714K_Latest</f>
        <v>535.82899999999995</v>
      </c>
      <c r="E105" s="47">
        <f>A126266402A_Latest</f>
        <v>223.20699999999999</v>
      </c>
      <c r="F105" s="47">
        <f>A126259058V_Latest</f>
        <v>312.62099999999998</v>
      </c>
      <c r="G105" s="47">
        <f>A126252530K_Latest</f>
        <v>162.47</v>
      </c>
      <c r="H105" s="47">
        <f>A126267218V_Latest</f>
        <v>66.328999999999994</v>
      </c>
      <c r="I105" s="47">
        <f>A126259874T_Latest</f>
        <v>96.141000000000005</v>
      </c>
      <c r="J105" s="47">
        <f>A126251986R_Latest</f>
        <v>159.42599999999999</v>
      </c>
      <c r="K105" s="47">
        <f>A126266674F_Latest</f>
        <v>68.138000000000005</v>
      </c>
      <c r="L105" s="47">
        <f>A126259330V_Latest</f>
        <v>91.287999999999997</v>
      </c>
      <c r="M105" s="47">
        <f>A126252666W_Latest</f>
        <v>87.899000000000001</v>
      </c>
      <c r="N105" s="47">
        <f>A126267354L_Latest</f>
        <v>32.167999999999999</v>
      </c>
      <c r="O105" s="47">
        <f>A126260010F_Latest</f>
        <v>55.731000000000002</v>
      </c>
      <c r="P105" s="47">
        <f>A126252802C_Latest</f>
        <v>37.957000000000001</v>
      </c>
      <c r="Q105" s="47">
        <f>A126267490F_Latest</f>
        <v>17.867999999999999</v>
      </c>
      <c r="R105" s="47">
        <f>A126260146T_Latest</f>
        <v>20.088000000000001</v>
      </c>
      <c r="S105" s="47">
        <f>A126252122X_Latest</f>
        <v>66.77</v>
      </c>
      <c r="T105" s="47">
        <f>A126266810L_Latest</f>
        <v>30.684999999999999</v>
      </c>
      <c r="U105" s="47">
        <f>A126259466F_Latest</f>
        <v>36.085000000000001</v>
      </c>
      <c r="V105" s="47">
        <f>A126252258K_Latest</f>
        <v>10.930999999999999</v>
      </c>
      <c r="W105" s="47">
        <f>A126266946X_Latest</f>
        <v>3.7410000000000001</v>
      </c>
      <c r="X105" s="47">
        <f>A126259602L_Latest</f>
        <v>7.1890000000000001</v>
      </c>
      <c r="Y105" s="47">
        <f>A126252394C_Latest</f>
        <v>4.2060000000000004</v>
      </c>
      <c r="Z105" s="47">
        <f>A126267082V_Latest</f>
        <v>2.012</v>
      </c>
      <c r="AA105" s="47">
        <f>A126259738X_Latest</f>
        <v>2.194</v>
      </c>
      <c r="AB105" s="47">
        <f>A126251850C_Latest</f>
        <v>6.17</v>
      </c>
      <c r="AC105" s="47">
        <f>A126266538L_Latest</f>
        <v>2.2650000000000001</v>
      </c>
      <c r="AD105" s="47">
        <f>A126259194L_Latest</f>
        <v>3.9049999999999998</v>
      </c>
      <c r="AE105" s="69">
        <v>30</v>
      </c>
    </row>
    <row r="106" spans="1:31" hidden="1">
      <c r="A106" s="62" t="s">
        <v>2931</v>
      </c>
      <c r="B106" s="46"/>
      <c r="C106" s="69">
        <v>31</v>
      </c>
      <c r="D106" s="47">
        <f>A126251690C_Latest</f>
        <v>522.49400000000003</v>
      </c>
      <c r="E106" s="47">
        <f>A126266378L_Latest</f>
        <v>286.32900000000001</v>
      </c>
      <c r="F106" s="47">
        <f>A126259034A_Latest</f>
        <v>236.16499999999999</v>
      </c>
      <c r="G106" s="47">
        <f>A126252506K_Latest</f>
        <v>162.66200000000001</v>
      </c>
      <c r="H106" s="47">
        <f>A126267194L_Latest</f>
        <v>88.486999999999995</v>
      </c>
      <c r="I106" s="47">
        <f>A126259850X_Latest</f>
        <v>74.174999999999997</v>
      </c>
      <c r="J106" s="47">
        <f>A126251962W_Latest</f>
        <v>121.107</v>
      </c>
      <c r="K106" s="47">
        <f>A126266650L_Latest</f>
        <v>58.506</v>
      </c>
      <c r="L106" s="47">
        <f>A126259306V_Latest</f>
        <v>62.600999999999999</v>
      </c>
      <c r="M106" s="47">
        <f>A126252642C_Latest</f>
        <v>103.749</v>
      </c>
      <c r="N106" s="47">
        <f>A126267330V_Latest</f>
        <v>64.802999999999997</v>
      </c>
      <c r="O106" s="47">
        <f>A126259986K_Latest</f>
        <v>38.945999999999998</v>
      </c>
      <c r="P106" s="47">
        <f>A126252778R_Latest</f>
        <v>40.404000000000003</v>
      </c>
      <c r="Q106" s="47">
        <f>A126267466F_Latest</f>
        <v>20.908999999999999</v>
      </c>
      <c r="R106" s="47">
        <f>A126260122X_Latest</f>
        <v>19.495000000000001</v>
      </c>
      <c r="S106" s="47">
        <f>A126252098K_Latest</f>
        <v>70.375</v>
      </c>
      <c r="T106" s="47">
        <f>A126266786X_Latest</f>
        <v>40.713000000000001</v>
      </c>
      <c r="U106" s="47">
        <f>A126259442L_Latest</f>
        <v>29.663</v>
      </c>
      <c r="V106" s="47">
        <f>A126252234T_Latest</f>
        <v>11.212</v>
      </c>
      <c r="W106" s="47">
        <f>A126266922F_Latest</f>
        <v>5.827</v>
      </c>
      <c r="X106" s="47">
        <f>A126259578X_Latest</f>
        <v>5.3840000000000003</v>
      </c>
      <c r="Y106" s="47">
        <f>A126252370K_Latest</f>
        <v>4.67</v>
      </c>
      <c r="Z106" s="47">
        <f>A126267058V_Latest</f>
        <v>2.117</v>
      </c>
      <c r="AA106" s="47">
        <f>A126259714F_Latest</f>
        <v>2.5529999999999999</v>
      </c>
      <c r="AB106" s="47">
        <f>A126251826C_Latest</f>
        <v>8.3149999999999995</v>
      </c>
      <c r="AC106" s="47">
        <f>A126266514V_Latest</f>
        <v>4.9660000000000002</v>
      </c>
      <c r="AD106" s="47">
        <f>A126259170V_Latest</f>
        <v>3.3490000000000002</v>
      </c>
      <c r="AE106" s="69">
        <v>31</v>
      </c>
    </row>
    <row r="107" spans="1:31" hidden="1">
      <c r="A107" s="60"/>
      <c r="B107" s="59" t="s">
        <v>2932</v>
      </c>
      <c r="C107" s="69">
        <v>32</v>
      </c>
      <c r="D107" s="47">
        <f>A126251766L_Latest</f>
        <v>199.023</v>
      </c>
      <c r="E107" s="47">
        <f>A126266454C_Latest</f>
        <v>107.881</v>
      </c>
      <c r="F107" s="47">
        <f>A126259110T_Latest</f>
        <v>91.141999999999996</v>
      </c>
      <c r="G107" s="47">
        <f>A126252582L_Latest</f>
        <v>70.346999999999994</v>
      </c>
      <c r="H107" s="47">
        <f>A126267270C_Latest</f>
        <v>33.47</v>
      </c>
      <c r="I107" s="47">
        <f>A126259926J_Latest</f>
        <v>36.877000000000002</v>
      </c>
      <c r="J107" s="47">
        <f>A126252038J_Latest</f>
        <v>47.819000000000003</v>
      </c>
      <c r="K107" s="47">
        <f>A126266726W_Latest</f>
        <v>22.550999999999998</v>
      </c>
      <c r="L107" s="47">
        <f>A126259382W_Latest</f>
        <v>25.268000000000001</v>
      </c>
      <c r="M107" s="47">
        <f>A126252718L_Latest</f>
        <v>35.978999999999999</v>
      </c>
      <c r="N107" s="47">
        <f>A126267406C_Latest</f>
        <v>24.757000000000001</v>
      </c>
      <c r="O107" s="47">
        <f>A126260062J_Latest</f>
        <v>11.222</v>
      </c>
      <c r="P107" s="47">
        <f>A126252854F_Latest</f>
        <v>14.55</v>
      </c>
      <c r="Q107" s="47">
        <f>A126267542W_Latest</f>
        <v>7.2549999999999999</v>
      </c>
      <c r="R107" s="47">
        <f>A126260198V_Latest</f>
        <v>7.2949999999999999</v>
      </c>
      <c r="S107" s="47">
        <f>A126252174A_Latest</f>
        <v>23.817</v>
      </c>
      <c r="T107" s="47">
        <f>A126266862R_Latest</f>
        <v>15.891999999999999</v>
      </c>
      <c r="U107" s="47">
        <f>A126259518W_Latest</f>
        <v>7.9249999999999998</v>
      </c>
      <c r="V107" s="47">
        <f>A126252310J_Latest</f>
        <v>2.5179999999999998</v>
      </c>
      <c r="W107" s="47">
        <f>A126266998A_Latest</f>
        <v>1.385</v>
      </c>
      <c r="X107" s="47">
        <f>A126259654R_Latest</f>
        <v>1.133</v>
      </c>
      <c r="Y107" s="47">
        <f>A126252446V_Latest</f>
        <v>1.4370000000000001</v>
      </c>
      <c r="Z107" s="47">
        <f>A126267134K_Latest</f>
        <v>0.84299999999999997</v>
      </c>
      <c r="AA107" s="47">
        <f>A126259790J_Latest</f>
        <v>0.59499999999999997</v>
      </c>
      <c r="AB107" s="47">
        <f>A126251902V_Latest</f>
        <v>2.5579999999999998</v>
      </c>
      <c r="AC107" s="47">
        <f>A126266590W_Latest</f>
        <v>1.7290000000000001</v>
      </c>
      <c r="AD107" s="47">
        <f>A126259246C_Latest</f>
        <v>0.82899999999999996</v>
      </c>
    </row>
    <row r="108" spans="1:31" hidden="1">
      <c r="A108" s="60"/>
      <c r="B108" s="59" t="s">
        <v>2933</v>
      </c>
      <c r="C108" s="69">
        <v>33</v>
      </c>
      <c r="D108" s="47">
        <f>A126251742V_Latest</f>
        <v>217.74600000000001</v>
      </c>
      <c r="E108" s="47">
        <f>A126266430K_Latest</f>
        <v>122.17400000000001</v>
      </c>
      <c r="F108" s="47">
        <f>A126259086C_Latest</f>
        <v>95.572000000000003</v>
      </c>
      <c r="G108" s="47">
        <f>A126252558L_Latest</f>
        <v>67.341999999999999</v>
      </c>
      <c r="H108" s="47">
        <f>A126267246C_Latest</f>
        <v>39.331000000000003</v>
      </c>
      <c r="I108" s="47">
        <f>A126259902R_Latest</f>
        <v>28.010999999999999</v>
      </c>
      <c r="J108" s="47">
        <f>A126252014R_Latest</f>
        <v>56.701000000000001</v>
      </c>
      <c r="K108" s="47">
        <f>A126266702C_Latest</f>
        <v>26.391999999999999</v>
      </c>
      <c r="L108" s="47">
        <f>A126259358W_Latest</f>
        <v>30.309000000000001</v>
      </c>
      <c r="M108" s="47">
        <f>A126252694F_Latest</f>
        <v>42.962000000000003</v>
      </c>
      <c r="N108" s="47">
        <f>A126267382W_Latest</f>
        <v>26.524000000000001</v>
      </c>
      <c r="O108" s="47">
        <f>A126260038J_Latest</f>
        <v>16.437999999999999</v>
      </c>
      <c r="P108" s="47">
        <f>A126252830L_Latest</f>
        <v>14.974</v>
      </c>
      <c r="Q108" s="47">
        <f>A126267518W_Latest</f>
        <v>9.2230000000000008</v>
      </c>
      <c r="R108" s="47">
        <f>A126260174A_Latest</f>
        <v>5.7510000000000003</v>
      </c>
      <c r="S108" s="47">
        <f>A126252150J_Latest</f>
        <v>28.341999999999999</v>
      </c>
      <c r="T108" s="47">
        <f>A126266838R_Latest</f>
        <v>16.062999999999999</v>
      </c>
      <c r="U108" s="47">
        <f>A126259494R_Latest</f>
        <v>12.279</v>
      </c>
      <c r="V108" s="47">
        <f>A126252286V_Latest</f>
        <v>2.9319999999999999</v>
      </c>
      <c r="W108" s="47">
        <f>A126266974J_Latest</f>
        <v>1.788</v>
      </c>
      <c r="X108" s="47">
        <f>A126259630W_Latest</f>
        <v>1.145</v>
      </c>
      <c r="Y108" s="47">
        <f>A126252422A_Latest</f>
        <v>1.756</v>
      </c>
      <c r="Z108" s="47">
        <f>A126267110T_Latest</f>
        <v>1.2589999999999999</v>
      </c>
      <c r="AA108" s="47">
        <f>A126259766J_Latest</f>
        <v>0.498</v>
      </c>
      <c r="AB108" s="47">
        <f>A126251878F_Latest</f>
        <v>2.7360000000000002</v>
      </c>
      <c r="AC108" s="47">
        <f>A126266566W_Latest</f>
        <v>1.5940000000000001</v>
      </c>
      <c r="AD108" s="47">
        <f>A126259222K_Latest</f>
        <v>1.1419999999999999</v>
      </c>
    </row>
    <row r="109" spans="1:31" hidden="1">
      <c r="A109" s="60"/>
      <c r="B109" s="61" t="s">
        <v>2934</v>
      </c>
      <c r="C109" s="69">
        <v>34</v>
      </c>
      <c r="D109" s="47">
        <f>A126251746C_Latest</f>
        <v>31.919</v>
      </c>
      <c r="E109" s="47">
        <f>A126266434V_Latest</f>
        <v>17.946000000000002</v>
      </c>
      <c r="F109" s="47">
        <f>A126259090V_Latest</f>
        <v>13.973000000000001</v>
      </c>
      <c r="G109" s="47">
        <f>A126252562C_Latest</f>
        <v>9.3290000000000006</v>
      </c>
      <c r="H109" s="47">
        <f>A126267250V_Latest</f>
        <v>4.8760000000000003</v>
      </c>
      <c r="I109" s="47">
        <f>A126259906X_Latest</f>
        <v>4.4530000000000003</v>
      </c>
      <c r="J109" s="47">
        <f>A126252018X_Latest</f>
        <v>6.7640000000000002</v>
      </c>
      <c r="K109" s="47">
        <f>A126266706L_Latest</f>
        <v>2.8540000000000001</v>
      </c>
      <c r="L109" s="47">
        <f>A126259362L_Latest</f>
        <v>3.91</v>
      </c>
      <c r="M109" s="47">
        <f>A126252698R_Latest</f>
        <v>6.4960000000000004</v>
      </c>
      <c r="N109" s="47">
        <f>A126267386F_Latest</f>
        <v>4.633</v>
      </c>
      <c r="O109" s="47">
        <f>A126260042X_Latest</f>
        <v>1.863</v>
      </c>
      <c r="P109" s="47">
        <f>A126252834W_Latest</f>
        <v>1.865</v>
      </c>
      <c r="Q109" s="47">
        <f>A126267522L_Latest</f>
        <v>1.4319999999999999</v>
      </c>
      <c r="R109" s="47">
        <f>A126260178K_Latest</f>
        <v>0.433</v>
      </c>
      <c r="S109" s="47">
        <f>A126252154T_Latest</f>
        <v>6.1429999999999998</v>
      </c>
      <c r="T109" s="47">
        <f>A126266842F_Latest</f>
        <v>3.0830000000000002</v>
      </c>
      <c r="U109" s="47">
        <f>A126259498X_Latest</f>
        <v>3.0609999999999999</v>
      </c>
      <c r="V109" s="47">
        <f>A126252290K_Latest</f>
        <v>0.92</v>
      </c>
      <c r="W109" s="47">
        <f>A126266978T_Latest</f>
        <v>0.66600000000000004</v>
      </c>
      <c r="X109" s="47">
        <f>A126259634F_Latest</f>
        <v>0.254</v>
      </c>
      <c r="Y109" s="47">
        <f>A126252426K_Latest</f>
        <v>0.17399999999999999</v>
      </c>
      <c r="Z109" s="47">
        <f>A126267114A_Latest</f>
        <v>0.17399999999999999</v>
      </c>
      <c r="AA109" s="47">
        <f>A126259770X_Latest</f>
        <v>0</v>
      </c>
      <c r="AB109" s="47">
        <f>A126251882W_Latest</f>
        <v>0.22800000000000001</v>
      </c>
      <c r="AC109" s="47">
        <f>A126266570L_Latest</f>
        <v>0.22800000000000001</v>
      </c>
      <c r="AD109" s="47">
        <f>A126259226V_Latest</f>
        <v>0</v>
      </c>
    </row>
    <row r="110" spans="1:31" hidden="1">
      <c r="A110" s="60"/>
      <c r="B110" s="59" t="s">
        <v>2935</v>
      </c>
      <c r="C110" s="69">
        <v>35</v>
      </c>
      <c r="D110" s="47">
        <f>A126251790L_Latest</f>
        <v>304.74700000000001</v>
      </c>
      <c r="E110" s="47">
        <f>A126266478W_Latest</f>
        <v>164.155</v>
      </c>
      <c r="F110" s="47">
        <f>A126259134K_Latest</f>
        <v>140.59299999999999</v>
      </c>
      <c r="G110" s="47">
        <f>A126252606V_Latest</f>
        <v>95.32</v>
      </c>
      <c r="H110" s="47">
        <f>A126267294W_Latest</f>
        <v>49.155999999999999</v>
      </c>
      <c r="I110" s="47">
        <f>A126259950J_Latest</f>
        <v>46.164000000000001</v>
      </c>
      <c r="J110" s="47">
        <f>A126252062J_Latest</f>
        <v>64.406000000000006</v>
      </c>
      <c r="K110" s="47">
        <f>A126266750W_Latest</f>
        <v>32.113999999999997</v>
      </c>
      <c r="L110" s="47">
        <f>A126259406C_Latest</f>
        <v>32.290999999999997</v>
      </c>
      <c r="M110" s="47">
        <f>A126252742L_Latest</f>
        <v>60.786000000000001</v>
      </c>
      <c r="N110" s="47">
        <f>A126267430C_Latest</f>
        <v>38.279000000000003</v>
      </c>
      <c r="O110" s="47">
        <f>A126260086A_Latest</f>
        <v>22.507999999999999</v>
      </c>
      <c r="P110" s="47">
        <f>A126252878X_Latest</f>
        <v>25.43</v>
      </c>
      <c r="Q110" s="47">
        <f>A126267566R_Latest</f>
        <v>11.686</v>
      </c>
      <c r="R110" s="47">
        <f>A126260222J_Latest</f>
        <v>13.744</v>
      </c>
      <c r="S110" s="47">
        <f>A126252198V_Latest</f>
        <v>42.033000000000001</v>
      </c>
      <c r="T110" s="47">
        <f>A126266886J_Latest</f>
        <v>24.649000000000001</v>
      </c>
      <c r="U110" s="47">
        <f>A126259542W_Latest</f>
        <v>17.384</v>
      </c>
      <c r="V110" s="47">
        <f>A126252334A_Latest</f>
        <v>8.2789999999999999</v>
      </c>
      <c r="W110" s="47">
        <f>A126267022T_Latest</f>
        <v>4.04</v>
      </c>
      <c r="X110" s="47">
        <f>A126259678J_Latest</f>
        <v>4.2389999999999999</v>
      </c>
      <c r="Y110" s="47">
        <f>A126252470V_Latest</f>
        <v>2.9140000000000001</v>
      </c>
      <c r="Z110" s="47">
        <f>A126267158C_Latest</f>
        <v>0.85799999999999998</v>
      </c>
      <c r="AA110" s="47">
        <f>A126259814R_Latest</f>
        <v>2.056</v>
      </c>
      <c r="AB110" s="47">
        <f>A126251926L_Latest</f>
        <v>5.5789999999999997</v>
      </c>
      <c r="AC110" s="47">
        <f>A126266614C_Latest</f>
        <v>3.3719999999999999</v>
      </c>
      <c r="AD110" s="47">
        <f>A126259270C_Latest</f>
        <v>2.2069999999999999</v>
      </c>
    </row>
    <row r="111" spans="1:31" hidden="1">
      <c r="A111" s="58" t="s">
        <v>2918</v>
      </c>
      <c r="B111" s="63"/>
      <c r="C111" s="69">
        <v>36</v>
      </c>
      <c r="D111" s="47">
        <f>A126251666C_Latest</f>
        <v>20715.911</v>
      </c>
      <c r="E111" s="47">
        <f>A126266354V_Latest</f>
        <v>10169.334999999999</v>
      </c>
      <c r="F111" s="47">
        <f>A126259010J_Latest</f>
        <v>10546.575999999999</v>
      </c>
      <c r="G111" s="47">
        <f>A126252482C_Latest</f>
        <v>6627.2939999999999</v>
      </c>
      <c r="H111" s="47">
        <f>A126267170V_Latest</f>
        <v>3259.556</v>
      </c>
      <c r="I111" s="47">
        <f>A126259826X_Latest</f>
        <v>3367.7379999999998</v>
      </c>
      <c r="J111" s="47">
        <f>A126251938W_Latest</f>
        <v>5351.3969999999999</v>
      </c>
      <c r="K111" s="47">
        <f>A126266626L_Latest</f>
        <v>2630.1880000000001</v>
      </c>
      <c r="L111" s="47">
        <f>A126259282L_Latest</f>
        <v>2721.2080000000001</v>
      </c>
      <c r="M111" s="47">
        <f>A126252618C_Latest</f>
        <v>4189.9679999999998</v>
      </c>
      <c r="N111" s="47">
        <f>A126267306V_Latest</f>
        <v>2043.3230000000001</v>
      </c>
      <c r="O111" s="47">
        <f>A126259962T_Latest</f>
        <v>2146.645</v>
      </c>
      <c r="P111" s="47">
        <f>A126252754W_Latest</f>
        <v>1449.4079999999999</v>
      </c>
      <c r="Q111" s="47">
        <f>A126267442L_Latest</f>
        <v>708.48599999999999</v>
      </c>
      <c r="R111" s="47">
        <f>A126260098K_Latest</f>
        <v>740.92200000000003</v>
      </c>
      <c r="S111" s="47">
        <f>A126252074T_Latest</f>
        <v>2150.3539999999998</v>
      </c>
      <c r="T111" s="47">
        <f>A126266762F_Latest</f>
        <v>1063.069</v>
      </c>
      <c r="U111" s="47">
        <f>A126259418L_Latest</f>
        <v>1087.2860000000001</v>
      </c>
      <c r="V111" s="47">
        <f>A126252210X_Latest</f>
        <v>443.05700000000002</v>
      </c>
      <c r="W111" s="47">
        <f>A126266898T_Latest</f>
        <v>217.928</v>
      </c>
      <c r="X111" s="47">
        <f>A126259554F_Latest</f>
        <v>225.12899999999999</v>
      </c>
      <c r="Y111" s="47">
        <f>A126252346K_Latest</f>
        <v>165.08199999999999</v>
      </c>
      <c r="Z111" s="47">
        <f>A126267034A_Latest</f>
        <v>82.295000000000002</v>
      </c>
      <c r="AA111" s="47">
        <f>A126259690X_Latest</f>
        <v>82.787000000000006</v>
      </c>
      <c r="AB111" s="47">
        <f>A126251802K_Latest</f>
        <v>339.351</v>
      </c>
      <c r="AC111" s="47">
        <f>A126266490L_Latest</f>
        <v>164.49</v>
      </c>
      <c r="AD111" s="47">
        <f>A126259146V_Latest</f>
        <v>174.86199999999999</v>
      </c>
    </row>
    <row r="112" spans="1:31" hidden="1">
      <c r="A112" s="64"/>
      <c r="B112" s="48"/>
      <c r="C112" s="48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</row>
    <row r="113" spans="1:31" hidden="1">
      <c r="A113" s="64"/>
      <c r="B113" s="48"/>
      <c r="C113" s="48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</row>
    <row r="114" spans="1:31" hidden="1">
      <c r="A114" s="64"/>
      <c r="B114" s="48"/>
      <c r="C114" s="48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</row>
    <row r="115" spans="1:31" hidden="1">
      <c r="A115" s="64"/>
      <c r="B115" s="48"/>
      <c r="C115" s="48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</row>
    <row r="116" spans="1:31" hidden="1">
      <c r="A116" s="64"/>
      <c r="B116" s="48"/>
      <c r="C116" s="48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</row>
    <row r="117" spans="1:31" hidden="1">
      <c r="A117" s="64"/>
      <c r="B117" s="48"/>
      <c r="C117" s="48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</row>
    <row r="118" spans="1:31" hidden="1">
      <c r="A118" s="64"/>
      <c r="B118" s="48"/>
      <c r="C118" s="48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</row>
    <row r="119" spans="1:31" hidden="1">
      <c r="A119" s="64"/>
      <c r="B119" s="48"/>
      <c r="C119" s="48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</row>
    <row r="120" spans="1:31" hidden="1">
      <c r="A120" s="64"/>
      <c r="B120" s="48"/>
      <c r="C120" s="48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</row>
    <row r="121" spans="1:31" hidden="1">
      <c r="A121" s="67"/>
      <c r="B121" s="66"/>
      <c r="C121" s="66"/>
      <c r="D121" s="69">
        <v>1</v>
      </c>
      <c r="E121" s="69">
        <v>2</v>
      </c>
      <c r="F121" s="69">
        <v>3</v>
      </c>
      <c r="G121" s="69">
        <v>4</v>
      </c>
      <c r="H121" s="69">
        <v>5</v>
      </c>
      <c r="I121" s="69">
        <v>6</v>
      </c>
      <c r="J121" s="69">
        <v>7</v>
      </c>
      <c r="K121" s="69">
        <v>8</v>
      </c>
      <c r="L121" s="69">
        <v>9</v>
      </c>
      <c r="M121" s="69">
        <v>10</v>
      </c>
      <c r="N121" s="69">
        <v>11</v>
      </c>
      <c r="O121" s="69">
        <v>12</v>
      </c>
      <c r="P121" s="69">
        <v>13</v>
      </c>
      <c r="Q121" s="69">
        <v>14</v>
      </c>
      <c r="R121" s="69">
        <v>15</v>
      </c>
      <c r="S121" s="69">
        <v>16</v>
      </c>
      <c r="T121" s="69">
        <v>17</v>
      </c>
      <c r="U121" s="69">
        <v>18</v>
      </c>
      <c r="V121" s="69">
        <v>19</v>
      </c>
      <c r="W121" s="69">
        <v>20</v>
      </c>
      <c r="X121" s="69">
        <v>21</v>
      </c>
      <c r="Y121" s="69">
        <v>22</v>
      </c>
      <c r="Z121" s="69">
        <v>23</v>
      </c>
      <c r="AA121" s="69">
        <v>24</v>
      </c>
      <c r="AB121" s="69">
        <v>25</v>
      </c>
      <c r="AC121" s="69">
        <v>26</v>
      </c>
      <c r="AD121" s="69">
        <v>27</v>
      </c>
    </row>
    <row r="122" spans="1:31" ht="15" hidden="1" customHeight="1">
      <c r="A122" s="37"/>
      <c r="B122" s="37"/>
      <c r="C122" s="37"/>
      <c r="D122" s="82" t="s">
        <v>2942</v>
      </c>
      <c r="E122" s="82"/>
      <c r="F122" s="82"/>
      <c r="G122" s="82" t="s">
        <v>2943</v>
      </c>
      <c r="H122" s="82"/>
      <c r="I122" s="82"/>
      <c r="J122" s="82" t="s">
        <v>2944</v>
      </c>
      <c r="K122" s="82"/>
      <c r="L122" s="82"/>
      <c r="M122" s="82" t="s">
        <v>2945</v>
      </c>
      <c r="N122" s="82"/>
      <c r="O122" s="82"/>
      <c r="P122" s="82" t="s">
        <v>2946</v>
      </c>
      <c r="Q122" s="82"/>
      <c r="R122" s="82"/>
      <c r="S122" s="82" t="s">
        <v>2947</v>
      </c>
      <c r="T122" s="82"/>
      <c r="U122" s="82"/>
      <c r="V122" s="82" t="s">
        <v>2948</v>
      </c>
      <c r="W122" s="82"/>
      <c r="X122" s="82"/>
      <c r="Y122" s="82" t="s">
        <v>2949</v>
      </c>
      <c r="Z122" s="82"/>
      <c r="AA122" s="82"/>
      <c r="AB122" s="82" t="s">
        <v>2950</v>
      </c>
      <c r="AC122" s="82"/>
      <c r="AD122" s="82"/>
    </row>
    <row r="123" spans="1:31" hidden="1">
      <c r="A123" s="37"/>
      <c r="B123" s="37"/>
      <c r="C123" s="37"/>
      <c r="D123" s="38" t="s">
        <v>2895</v>
      </c>
      <c r="E123" s="38" t="s">
        <v>2896</v>
      </c>
      <c r="F123" s="38" t="s">
        <v>2897</v>
      </c>
      <c r="G123" s="38" t="s">
        <v>2895</v>
      </c>
      <c r="H123" s="38" t="s">
        <v>2896</v>
      </c>
      <c r="I123" s="38" t="s">
        <v>2897</v>
      </c>
      <c r="J123" s="38" t="s">
        <v>2895</v>
      </c>
      <c r="K123" s="38" t="s">
        <v>2896</v>
      </c>
      <c r="L123" s="38" t="s">
        <v>2897</v>
      </c>
      <c r="M123" s="38" t="s">
        <v>2895</v>
      </c>
      <c r="N123" s="38" t="s">
        <v>2896</v>
      </c>
      <c r="O123" s="38" t="s">
        <v>2897</v>
      </c>
      <c r="P123" s="38" t="s">
        <v>2895</v>
      </c>
      <c r="Q123" s="38" t="s">
        <v>2896</v>
      </c>
      <c r="R123" s="38" t="s">
        <v>2897</v>
      </c>
      <c r="S123" s="38" t="s">
        <v>2895</v>
      </c>
      <c r="T123" s="38" t="s">
        <v>2896</v>
      </c>
      <c r="U123" s="38" t="s">
        <v>2897</v>
      </c>
      <c r="V123" s="38" t="s">
        <v>2895</v>
      </c>
      <c r="W123" s="38" t="s">
        <v>2896</v>
      </c>
      <c r="X123" s="38" t="s">
        <v>2897</v>
      </c>
      <c r="Y123" s="38" t="s">
        <v>2895</v>
      </c>
      <c r="Z123" s="38" t="s">
        <v>2896</v>
      </c>
      <c r="AA123" s="38" t="s">
        <v>2897</v>
      </c>
      <c r="AB123" s="38" t="s">
        <v>2895</v>
      </c>
      <c r="AC123" s="38" t="s">
        <v>2896</v>
      </c>
      <c r="AD123" s="38" t="s">
        <v>2897</v>
      </c>
    </row>
    <row r="124" spans="1:31" hidden="1">
      <c r="A124" s="74" t="s">
        <v>2899</v>
      </c>
      <c r="B124" s="75"/>
      <c r="C124" s="76"/>
      <c r="D124" s="41" t="s">
        <v>2898</v>
      </c>
      <c r="E124" s="41" t="s">
        <v>2898</v>
      </c>
      <c r="F124" s="41" t="s">
        <v>2898</v>
      </c>
      <c r="G124" s="41" t="s">
        <v>2898</v>
      </c>
      <c r="H124" s="41" t="s">
        <v>2898</v>
      </c>
      <c r="I124" s="41" t="s">
        <v>2898</v>
      </c>
      <c r="J124" s="41" t="s">
        <v>2898</v>
      </c>
      <c r="K124" s="41" t="s">
        <v>2898</v>
      </c>
      <c r="L124" s="41" t="s">
        <v>2898</v>
      </c>
      <c r="M124" s="41" t="s">
        <v>2898</v>
      </c>
      <c r="N124" s="41" t="s">
        <v>2898</v>
      </c>
      <c r="O124" s="41" t="s">
        <v>2898</v>
      </c>
      <c r="P124" s="41" t="s">
        <v>2898</v>
      </c>
      <c r="Q124" s="41" t="s">
        <v>2898</v>
      </c>
      <c r="R124" s="41" t="s">
        <v>2898</v>
      </c>
      <c r="S124" s="41" t="s">
        <v>2898</v>
      </c>
      <c r="T124" s="41" t="s">
        <v>2898</v>
      </c>
      <c r="U124" s="41" t="s">
        <v>2898</v>
      </c>
      <c r="V124" s="41" t="s">
        <v>2898</v>
      </c>
      <c r="W124" s="41" t="s">
        <v>2898</v>
      </c>
      <c r="X124" s="41" t="s">
        <v>2898</v>
      </c>
      <c r="Y124" s="41" t="s">
        <v>2898</v>
      </c>
      <c r="Z124" s="41" t="s">
        <v>2898</v>
      </c>
      <c r="AA124" s="41" t="s">
        <v>2898</v>
      </c>
      <c r="AB124" s="41" t="s">
        <v>2898</v>
      </c>
      <c r="AC124" s="41" t="s">
        <v>2898</v>
      </c>
      <c r="AD124" s="41" t="s">
        <v>2898</v>
      </c>
    </row>
    <row r="125" spans="1:31" hidden="1">
      <c r="A125" s="45" t="s">
        <v>2900</v>
      </c>
      <c r="B125" s="46"/>
      <c r="C125" s="46"/>
    </row>
    <row r="126" spans="1:31" hidden="1">
      <c r="A126" s="46"/>
      <c r="B126" s="48" t="s">
        <v>2901</v>
      </c>
      <c r="C126" s="69">
        <v>1</v>
      </c>
      <c r="D126" s="19" t="s">
        <v>265</v>
      </c>
      <c r="E126" s="19" t="s">
        <v>266</v>
      </c>
      <c r="F126" s="19" t="s">
        <v>267</v>
      </c>
      <c r="G126" s="19" t="s">
        <v>1377</v>
      </c>
      <c r="H126" s="19" t="s">
        <v>1378</v>
      </c>
      <c r="I126" s="19" t="s">
        <v>1379</v>
      </c>
      <c r="J126" s="19" t="s">
        <v>1479</v>
      </c>
      <c r="K126" s="19" t="s">
        <v>1480</v>
      </c>
      <c r="L126" s="19" t="s">
        <v>1481</v>
      </c>
      <c r="M126" s="19" t="s">
        <v>1831</v>
      </c>
      <c r="N126" s="19" t="s">
        <v>1832</v>
      </c>
      <c r="O126" s="19" t="s">
        <v>1833</v>
      </c>
      <c r="P126" s="19" t="s">
        <v>1933</v>
      </c>
      <c r="Q126" s="19" t="s">
        <v>1934</v>
      </c>
      <c r="R126" s="19" t="s">
        <v>1935</v>
      </c>
      <c r="S126" s="19" t="s">
        <v>2285</v>
      </c>
      <c r="T126" s="19" t="s">
        <v>2286</v>
      </c>
      <c r="U126" s="19" t="s">
        <v>2287</v>
      </c>
      <c r="V126" s="19" t="s">
        <v>2387</v>
      </c>
      <c r="W126" s="19" t="s">
        <v>2388</v>
      </c>
      <c r="X126" s="19" t="s">
        <v>2389</v>
      </c>
      <c r="Y126" s="19" t="s">
        <v>2489</v>
      </c>
      <c r="Z126" s="19" t="s">
        <v>2490</v>
      </c>
      <c r="AA126" s="19" t="s">
        <v>2491</v>
      </c>
      <c r="AB126" s="19" t="s">
        <v>2769</v>
      </c>
      <c r="AC126" s="19" t="s">
        <v>2770</v>
      </c>
      <c r="AD126" s="19" t="s">
        <v>2771</v>
      </c>
      <c r="AE126" s="69"/>
    </row>
    <row r="127" spans="1:31" hidden="1">
      <c r="A127" s="46"/>
      <c r="B127" s="49" t="s">
        <v>2902</v>
      </c>
      <c r="C127" s="69">
        <v>2</v>
      </c>
      <c r="D127" s="19" t="s">
        <v>268</v>
      </c>
      <c r="E127" s="19" t="s">
        <v>269</v>
      </c>
      <c r="F127" s="19" t="s">
        <v>270</v>
      </c>
      <c r="G127" s="19" t="s">
        <v>1380</v>
      </c>
      <c r="H127" s="19" t="s">
        <v>1381</v>
      </c>
      <c r="I127" s="19" t="s">
        <v>1382</v>
      </c>
      <c r="J127" s="19" t="s">
        <v>1482</v>
      </c>
      <c r="K127" s="19" t="s">
        <v>1483</v>
      </c>
      <c r="L127" s="19" t="s">
        <v>1484</v>
      </c>
      <c r="M127" s="19" t="s">
        <v>1834</v>
      </c>
      <c r="N127" s="19" t="s">
        <v>1835</v>
      </c>
      <c r="O127" s="19" t="s">
        <v>1836</v>
      </c>
      <c r="P127" s="19" t="s">
        <v>1936</v>
      </c>
      <c r="Q127" s="19" t="s">
        <v>1937</v>
      </c>
      <c r="R127" s="19" t="s">
        <v>1938</v>
      </c>
      <c r="S127" s="19" t="s">
        <v>2288</v>
      </c>
      <c r="T127" s="19" t="s">
        <v>2289</v>
      </c>
      <c r="U127" s="19" t="s">
        <v>2290</v>
      </c>
      <c r="V127" s="19" t="s">
        <v>2390</v>
      </c>
      <c r="W127" s="19" t="s">
        <v>2391</v>
      </c>
      <c r="X127" s="19" t="s">
        <v>2392</v>
      </c>
      <c r="Y127" s="19" t="s">
        <v>2492</v>
      </c>
      <c r="Z127" s="19" t="s">
        <v>2493</v>
      </c>
      <c r="AA127" s="19" t="s">
        <v>2494</v>
      </c>
      <c r="AB127" s="19" t="s">
        <v>2772</v>
      </c>
      <c r="AC127" s="19" t="s">
        <v>2773</v>
      </c>
      <c r="AD127" s="19" t="s">
        <v>2774</v>
      </c>
      <c r="AE127" s="69"/>
    </row>
    <row r="128" spans="1:31" hidden="1">
      <c r="A128" s="46"/>
      <c r="B128" s="49" t="s">
        <v>2903</v>
      </c>
      <c r="C128" s="69">
        <v>3</v>
      </c>
      <c r="D128" s="19" t="s">
        <v>271</v>
      </c>
      <c r="E128" s="19" t="s">
        <v>272</v>
      </c>
      <c r="F128" s="19" t="s">
        <v>273</v>
      </c>
      <c r="G128" s="19" t="s">
        <v>1383</v>
      </c>
      <c r="H128" s="19" t="s">
        <v>1384</v>
      </c>
      <c r="I128" s="19" t="s">
        <v>1385</v>
      </c>
      <c r="J128" s="19" t="s">
        <v>1485</v>
      </c>
      <c r="K128" s="19" t="s">
        <v>1486</v>
      </c>
      <c r="L128" s="19" t="s">
        <v>1487</v>
      </c>
      <c r="M128" s="19" t="s">
        <v>1837</v>
      </c>
      <c r="N128" s="19" t="s">
        <v>1838</v>
      </c>
      <c r="O128" s="19" t="s">
        <v>1839</v>
      </c>
      <c r="P128" s="19" t="s">
        <v>1939</v>
      </c>
      <c r="Q128" s="19" t="s">
        <v>1940</v>
      </c>
      <c r="R128" s="19" t="s">
        <v>1941</v>
      </c>
      <c r="S128" s="19" t="s">
        <v>2291</v>
      </c>
      <c r="T128" s="19" t="s">
        <v>2292</v>
      </c>
      <c r="U128" s="19" t="s">
        <v>2293</v>
      </c>
      <c r="V128" s="19" t="s">
        <v>2393</v>
      </c>
      <c r="W128" s="19" t="s">
        <v>2394</v>
      </c>
      <c r="X128" s="19" t="s">
        <v>2395</v>
      </c>
      <c r="Y128" s="19" t="s">
        <v>2495</v>
      </c>
      <c r="Z128" s="19" t="s">
        <v>2496</v>
      </c>
      <c r="AA128" s="19" t="s">
        <v>2497</v>
      </c>
      <c r="AB128" s="19" t="s">
        <v>2775</v>
      </c>
      <c r="AC128" s="19" t="s">
        <v>2776</v>
      </c>
      <c r="AD128" s="19" t="s">
        <v>2777</v>
      </c>
      <c r="AE128" s="69"/>
    </row>
    <row r="129" spans="1:31" hidden="1">
      <c r="A129" s="46"/>
      <c r="B129" s="49" t="s">
        <v>2904</v>
      </c>
      <c r="C129" s="69">
        <v>4</v>
      </c>
      <c r="D129" s="19" t="s">
        <v>274</v>
      </c>
      <c r="E129" s="19" t="s">
        <v>275</v>
      </c>
      <c r="F129" s="19" t="s">
        <v>276</v>
      </c>
      <c r="G129" s="19" t="s">
        <v>1386</v>
      </c>
      <c r="H129" s="19" t="s">
        <v>1387</v>
      </c>
      <c r="I129" s="19" t="s">
        <v>1388</v>
      </c>
      <c r="J129" s="19" t="s">
        <v>1488</v>
      </c>
      <c r="K129" s="19" t="s">
        <v>1489</v>
      </c>
      <c r="L129" s="19" t="s">
        <v>1490</v>
      </c>
      <c r="M129" s="19" t="s">
        <v>1840</v>
      </c>
      <c r="N129" s="19" t="s">
        <v>1841</v>
      </c>
      <c r="O129" s="19" t="s">
        <v>1842</v>
      </c>
      <c r="P129" s="19" t="s">
        <v>1942</v>
      </c>
      <c r="Q129" s="19" t="s">
        <v>1943</v>
      </c>
      <c r="R129" s="19" t="s">
        <v>1944</v>
      </c>
      <c r="S129" s="19" t="s">
        <v>2294</v>
      </c>
      <c r="T129" s="19" t="s">
        <v>2295</v>
      </c>
      <c r="U129" s="19" t="s">
        <v>2296</v>
      </c>
      <c r="V129" s="19" t="s">
        <v>2396</v>
      </c>
      <c r="W129" s="19" t="s">
        <v>2397</v>
      </c>
      <c r="X129" s="19" t="s">
        <v>2398</v>
      </c>
      <c r="Y129" s="19" t="s">
        <v>2498</v>
      </c>
      <c r="Z129" s="19" t="s">
        <v>2499</v>
      </c>
      <c r="AA129" s="19" t="s">
        <v>2500</v>
      </c>
      <c r="AB129" s="19" t="s">
        <v>2778</v>
      </c>
      <c r="AC129" s="19" t="s">
        <v>2779</v>
      </c>
      <c r="AD129" s="19" t="s">
        <v>2780</v>
      </c>
      <c r="AE129" s="69"/>
    </row>
    <row r="130" spans="1:31" hidden="1">
      <c r="A130" s="46"/>
      <c r="B130" s="50" t="s">
        <v>2905</v>
      </c>
      <c r="C130" s="69">
        <v>5</v>
      </c>
      <c r="D130" s="19" t="s">
        <v>277</v>
      </c>
      <c r="E130" s="19" t="s">
        <v>278</v>
      </c>
      <c r="F130" s="19" t="s">
        <v>279</v>
      </c>
      <c r="G130" s="19" t="s">
        <v>1389</v>
      </c>
      <c r="H130" s="19" t="s">
        <v>1390</v>
      </c>
      <c r="I130" s="19" t="s">
        <v>1391</v>
      </c>
      <c r="J130" s="19" t="s">
        <v>1491</v>
      </c>
      <c r="K130" s="19" t="s">
        <v>1492</v>
      </c>
      <c r="L130" s="19" t="s">
        <v>1493</v>
      </c>
      <c r="M130" s="19" t="s">
        <v>1843</v>
      </c>
      <c r="N130" s="19" t="s">
        <v>1844</v>
      </c>
      <c r="O130" s="19" t="s">
        <v>1845</v>
      </c>
      <c r="P130" s="19" t="s">
        <v>1945</v>
      </c>
      <c r="Q130" s="19" t="s">
        <v>1946</v>
      </c>
      <c r="R130" s="19" t="s">
        <v>1947</v>
      </c>
      <c r="S130" s="19" t="s">
        <v>2297</v>
      </c>
      <c r="T130" s="19" t="s">
        <v>2298</v>
      </c>
      <c r="U130" s="19" t="s">
        <v>2299</v>
      </c>
      <c r="V130" s="19" t="s">
        <v>2399</v>
      </c>
      <c r="W130" s="19" t="s">
        <v>2400</v>
      </c>
      <c r="X130" s="19" t="s">
        <v>2401</v>
      </c>
      <c r="Y130" s="19" t="s">
        <v>2501</v>
      </c>
      <c r="Z130" s="19" t="s">
        <v>2502</v>
      </c>
      <c r="AA130" s="19" t="s">
        <v>2503</v>
      </c>
      <c r="AB130" s="19" t="s">
        <v>2781</v>
      </c>
      <c r="AC130" s="19" t="s">
        <v>2782</v>
      </c>
      <c r="AD130" s="19" t="s">
        <v>2783</v>
      </c>
      <c r="AE130" s="69"/>
    </row>
    <row r="131" spans="1:31" hidden="1">
      <c r="A131" s="46"/>
      <c r="B131" s="51" t="s">
        <v>2906</v>
      </c>
      <c r="C131" s="69">
        <v>6</v>
      </c>
      <c r="D131" s="19" t="s">
        <v>280</v>
      </c>
      <c r="E131" s="19" t="s">
        <v>281</v>
      </c>
      <c r="F131" s="19" t="s">
        <v>282</v>
      </c>
      <c r="G131" s="19" t="s">
        <v>1392</v>
      </c>
      <c r="H131" s="19" t="s">
        <v>1393</v>
      </c>
      <c r="I131" s="19" t="s">
        <v>1394</v>
      </c>
      <c r="J131" s="19" t="s">
        <v>1494</v>
      </c>
      <c r="K131" s="19" t="s">
        <v>1495</v>
      </c>
      <c r="L131" s="19" t="s">
        <v>1496</v>
      </c>
      <c r="M131" s="19" t="s">
        <v>1846</v>
      </c>
      <c r="N131" s="19" t="s">
        <v>1847</v>
      </c>
      <c r="O131" s="19" t="s">
        <v>1848</v>
      </c>
      <c r="P131" s="19" t="s">
        <v>1948</v>
      </c>
      <c r="Q131" s="19" t="s">
        <v>1949</v>
      </c>
      <c r="R131" s="19" t="s">
        <v>1950</v>
      </c>
      <c r="S131" s="19" t="s">
        <v>2300</v>
      </c>
      <c r="T131" s="19" t="s">
        <v>2301</v>
      </c>
      <c r="U131" s="19" t="s">
        <v>2302</v>
      </c>
      <c r="V131" s="19" t="s">
        <v>2402</v>
      </c>
      <c r="W131" s="19" t="s">
        <v>2403</v>
      </c>
      <c r="X131" s="19" t="s">
        <v>2404</v>
      </c>
      <c r="Y131" s="19" t="s">
        <v>2504</v>
      </c>
      <c r="Z131" s="19" t="s">
        <v>2505</v>
      </c>
      <c r="AA131" s="19" t="s">
        <v>2506</v>
      </c>
      <c r="AB131" s="19" t="s">
        <v>2784</v>
      </c>
      <c r="AC131" s="19" t="s">
        <v>2785</v>
      </c>
      <c r="AD131" s="19" t="s">
        <v>2786</v>
      </c>
      <c r="AE131" s="69"/>
    </row>
    <row r="132" spans="1:31" hidden="1">
      <c r="A132" s="46"/>
      <c r="B132" s="52" t="s">
        <v>2907</v>
      </c>
      <c r="C132" s="69">
        <v>7</v>
      </c>
      <c r="D132" s="19" t="s">
        <v>283</v>
      </c>
      <c r="E132" s="19" t="s">
        <v>284</v>
      </c>
      <c r="F132" s="19" t="s">
        <v>285</v>
      </c>
      <c r="G132" s="19" t="s">
        <v>1395</v>
      </c>
      <c r="H132" s="19" t="s">
        <v>1396</v>
      </c>
      <c r="I132" s="19" t="s">
        <v>1397</v>
      </c>
      <c r="J132" s="19" t="s">
        <v>1497</v>
      </c>
      <c r="K132" s="19" t="s">
        <v>1498</v>
      </c>
      <c r="L132" s="19" t="s">
        <v>1499</v>
      </c>
      <c r="M132" s="19" t="s">
        <v>1849</v>
      </c>
      <c r="N132" s="19" t="s">
        <v>1850</v>
      </c>
      <c r="O132" s="19" t="s">
        <v>1851</v>
      </c>
      <c r="P132" s="19" t="s">
        <v>1951</v>
      </c>
      <c r="Q132" s="19" t="s">
        <v>1952</v>
      </c>
      <c r="R132" s="19" t="s">
        <v>1953</v>
      </c>
      <c r="S132" s="19" t="s">
        <v>2303</v>
      </c>
      <c r="T132" s="19" t="s">
        <v>2304</v>
      </c>
      <c r="U132" s="19" t="s">
        <v>2305</v>
      </c>
      <c r="V132" s="19" t="s">
        <v>2405</v>
      </c>
      <c r="W132" s="19" t="s">
        <v>2406</v>
      </c>
      <c r="X132" s="19" t="s">
        <v>2407</v>
      </c>
      <c r="Y132" s="19" t="s">
        <v>2507</v>
      </c>
      <c r="Z132" s="19" t="s">
        <v>2508</v>
      </c>
      <c r="AA132" s="19" t="s">
        <v>2509</v>
      </c>
      <c r="AB132" s="19" t="s">
        <v>2787</v>
      </c>
      <c r="AC132" s="19" t="s">
        <v>2788</v>
      </c>
      <c r="AD132" s="19" t="s">
        <v>2789</v>
      </c>
      <c r="AE132" s="69"/>
    </row>
    <row r="133" spans="1:31" hidden="1">
      <c r="A133" s="46"/>
      <c r="B133" s="53" t="s">
        <v>2908</v>
      </c>
      <c r="C133" s="69">
        <v>8</v>
      </c>
      <c r="D133" s="19" t="s">
        <v>286</v>
      </c>
      <c r="E133" s="19" t="s">
        <v>287</v>
      </c>
      <c r="F133" s="19" t="s">
        <v>288</v>
      </c>
      <c r="G133" s="19" t="s">
        <v>1398</v>
      </c>
      <c r="H133" s="19" t="s">
        <v>1399</v>
      </c>
      <c r="I133" s="19" t="s">
        <v>1400</v>
      </c>
      <c r="J133" s="19" t="s">
        <v>1500</v>
      </c>
      <c r="K133" s="19" t="s">
        <v>1501</v>
      </c>
      <c r="L133" s="19" t="s">
        <v>1502</v>
      </c>
      <c r="M133" s="19" t="s">
        <v>1852</v>
      </c>
      <c r="N133" s="19" t="s">
        <v>1853</v>
      </c>
      <c r="O133" s="19" t="s">
        <v>1854</v>
      </c>
      <c r="P133" s="19" t="s">
        <v>1954</v>
      </c>
      <c r="Q133" s="19" t="s">
        <v>1955</v>
      </c>
      <c r="R133" s="19" t="s">
        <v>1956</v>
      </c>
      <c r="S133" s="19" t="s">
        <v>2306</v>
      </c>
      <c r="T133" s="19" t="s">
        <v>2307</v>
      </c>
      <c r="U133" s="19" t="s">
        <v>2308</v>
      </c>
      <c r="V133" s="19" t="s">
        <v>2408</v>
      </c>
      <c r="W133" s="19" t="s">
        <v>2409</v>
      </c>
      <c r="X133" s="19" t="s">
        <v>2410</v>
      </c>
      <c r="Y133" s="19" t="s">
        <v>2510</v>
      </c>
      <c r="Z133" s="19" t="s">
        <v>2511</v>
      </c>
      <c r="AA133" s="19" t="s">
        <v>2690</v>
      </c>
      <c r="AB133" s="19" t="s">
        <v>2790</v>
      </c>
      <c r="AC133" s="19" t="s">
        <v>2791</v>
      </c>
      <c r="AD133" s="19" t="s">
        <v>2792</v>
      </c>
      <c r="AE133" s="69"/>
    </row>
    <row r="134" spans="1:31" hidden="1">
      <c r="A134" s="46"/>
      <c r="B134" s="52" t="s">
        <v>2909</v>
      </c>
      <c r="C134" s="69">
        <v>9</v>
      </c>
      <c r="D134" s="19" t="s">
        <v>289</v>
      </c>
      <c r="E134" s="19" t="s">
        <v>290</v>
      </c>
      <c r="F134" s="19" t="s">
        <v>291</v>
      </c>
      <c r="G134" s="19" t="s">
        <v>1401</v>
      </c>
      <c r="H134" s="19" t="s">
        <v>1402</v>
      </c>
      <c r="I134" s="19" t="s">
        <v>1403</v>
      </c>
      <c r="J134" s="19" t="s">
        <v>1503</v>
      </c>
      <c r="K134" s="19" t="s">
        <v>1504</v>
      </c>
      <c r="L134" s="19" t="s">
        <v>1505</v>
      </c>
      <c r="M134" s="19" t="s">
        <v>1855</v>
      </c>
      <c r="N134" s="19" t="s">
        <v>1856</v>
      </c>
      <c r="O134" s="19" t="s">
        <v>1857</v>
      </c>
      <c r="P134" s="19" t="s">
        <v>1957</v>
      </c>
      <c r="Q134" s="19" t="s">
        <v>1958</v>
      </c>
      <c r="R134" s="19" t="s">
        <v>1959</v>
      </c>
      <c r="S134" s="19" t="s">
        <v>2309</v>
      </c>
      <c r="T134" s="19" t="s">
        <v>2310</v>
      </c>
      <c r="U134" s="19" t="s">
        <v>2311</v>
      </c>
      <c r="V134" s="19" t="s">
        <v>2411</v>
      </c>
      <c r="W134" s="19" t="s">
        <v>2412</v>
      </c>
      <c r="X134" s="19" t="s">
        <v>2413</v>
      </c>
      <c r="Y134" s="19" t="s">
        <v>2691</v>
      </c>
      <c r="Z134" s="19" t="s">
        <v>2692</v>
      </c>
      <c r="AA134" s="19" t="s">
        <v>2693</v>
      </c>
      <c r="AB134" s="19" t="s">
        <v>2793</v>
      </c>
      <c r="AC134" s="19" t="s">
        <v>2794</v>
      </c>
      <c r="AD134" s="19" t="s">
        <v>2795</v>
      </c>
      <c r="AE134" s="69"/>
    </row>
    <row r="135" spans="1:31" hidden="1">
      <c r="A135" s="46"/>
      <c r="B135" s="51" t="s">
        <v>2910</v>
      </c>
      <c r="C135" s="69">
        <v>10</v>
      </c>
      <c r="D135" s="19" t="s">
        <v>292</v>
      </c>
      <c r="E135" s="19" t="s">
        <v>293</v>
      </c>
      <c r="F135" s="19" t="s">
        <v>294</v>
      </c>
      <c r="G135" s="19" t="s">
        <v>1404</v>
      </c>
      <c r="H135" s="19" t="s">
        <v>1405</v>
      </c>
      <c r="I135" s="19" t="s">
        <v>1406</v>
      </c>
      <c r="J135" s="19" t="s">
        <v>1506</v>
      </c>
      <c r="K135" s="19" t="s">
        <v>1507</v>
      </c>
      <c r="L135" s="19" t="s">
        <v>1508</v>
      </c>
      <c r="M135" s="19" t="s">
        <v>1858</v>
      </c>
      <c r="N135" s="19" t="s">
        <v>1859</v>
      </c>
      <c r="O135" s="19" t="s">
        <v>1860</v>
      </c>
      <c r="P135" s="19" t="s">
        <v>1960</v>
      </c>
      <c r="Q135" s="19" t="s">
        <v>1961</v>
      </c>
      <c r="R135" s="19" t="s">
        <v>1962</v>
      </c>
      <c r="S135" s="19" t="s">
        <v>2312</v>
      </c>
      <c r="T135" s="19" t="s">
        <v>2313</v>
      </c>
      <c r="U135" s="19" t="s">
        <v>2314</v>
      </c>
      <c r="V135" s="19" t="s">
        <v>2414</v>
      </c>
      <c r="W135" s="19" t="s">
        <v>2415</v>
      </c>
      <c r="X135" s="19" t="s">
        <v>2416</v>
      </c>
      <c r="Y135" s="19" t="s">
        <v>2694</v>
      </c>
      <c r="Z135" s="19" t="s">
        <v>2695</v>
      </c>
      <c r="AA135" s="19" t="s">
        <v>2696</v>
      </c>
      <c r="AB135" s="19" t="s">
        <v>2796</v>
      </c>
      <c r="AC135" s="19" t="s">
        <v>2797</v>
      </c>
      <c r="AD135" s="19" t="s">
        <v>2798</v>
      </c>
      <c r="AE135" s="69"/>
    </row>
    <row r="136" spans="1:31" hidden="1">
      <c r="A136" s="46"/>
      <c r="B136" s="52" t="s">
        <v>2911</v>
      </c>
      <c r="C136" s="69">
        <v>11</v>
      </c>
      <c r="D136" s="19" t="s">
        <v>295</v>
      </c>
      <c r="E136" s="19" t="s">
        <v>296</v>
      </c>
      <c r="F136" s="19" t="s">
        <v>297</v>
      </c>
      <c r="G136" s="19" t="s">
        <v>1407</v>
      </c>
      <c r="H136" s="19" t="s">
        <v>1408</v>
      </c>
      <c r="I136" s="19" t="s">
        <v>1409</v>
      </c>
      <c r="J136" s="19" t="s">
        <v>1509</v>
      </c>
      <c r="K136" s="19" t="s">
        <v>1510</v>
      </c>
      <c r="L136" s="19" t="s">
        <v>1511</v>
      </c>
      <c r="M136" s="19" t="s">
        <v>1861</v>
      </c>
      <c r="N136" s="19" t="s">
        <v>1862</v>
      </c>
      <c r="O136" s="19" t="s">
        <v>1863</v>
      </c>
      <c r="P136" s="19" t="s">
        <v>1963</v>
      </c>
      <c r="Q136" s="19" t="s">
        <v>1964</v>
      </c>
      <c r="R136" s="19" t="s">
        <v>1965</v>
      </c>
      <c r="S136" s="19" t="s">
        <v>2315</v>
      </c>
      <c r="T136" s="19" t="s">
        <v>2316</v>
      </c>
      <c r="U136" s="19" t="s">
        <v>2317</v>
      </c>
      <c r="V136" s="19" t="s">
        <v>2417</v>
      </c>
      <c r="W136" s="19" t="s">
        <v>2418</v>
      </c>
      <c r="X136" s="19" t="s">
        <v>2419</v>
      </c>
      <c r="Y136" s="19" t="s">
        <v>2697</v>
      </c>
      <c r="Z136" s="19" t="s">
        <v>2698</v>
      </c>
      <c r="AA136" s="19" t="s">
        <v>2699</v>
      </c>
      <c r="AB136" s="19" t="s">
        <v>2799</v>
      </c>
      <c r="AC136" s="19" t="s">
        <v>2800</v>
      </c>
      <c r="AD136" s="19" t="s">
        <v>2801</v>
      </c>
      <c r="AE136" s="69"/>
    </row>
    <row r="137" spans="1:31" hidden="1">
      <c r="A137" s="46"/>
      <c r="B137" s="52" t="s">
        <v>2912</v>
      </c>
      <c r="C137" s="69">
        <v>12</v>
      </c>
      <c r="D137" s="19" t="s">
        <v>298</v>
      </c>
      <c r="E137" s="19" t="s">
        <v>299</v>
      </c>
      <c r="F137" s="19" t="s">
        <v>300</v>
      </c>
      <c r="G137" s="19" t="s">
        <v>1410</v>
      </c>
      <c r="H137" s="19" t="s">
        <v>1411</v>
      </c>
      <c r="I137" s="19" t="s">
        <v>1412</v>
      </c>
      <c r="J137" s="19" t="s">
        <v>1762</v>
      </c>
      <c r="K137" s="19" t="s">
        <v>1763</v>
      </c>
      <c r="L137" s="19" t="s">
        <v>1764</v>
      </c>
      <c r="M137" s="19" t="s">
        <v>1864</v>
      </c>
      <c r="N137" s="19" t="s">
        <v>1865</v>
      </c>
      <c r="O137" s="19" t="s">
        <v>1866</v>
      </c>
      <c r="P137" s="19" t="s">
        <v>1966</v>
      </c>
      <c r="Q137" s="19" t="s">
        <v>1967</v>
      </c>
      <c r="R137" s="19" t="s">
        <v>1968</v>
      </c>
      <c r="S137" s="19" t="s">
        <v>2318</v>
      </c>
      <c r="T137" s="19" t="s">
        <v>2319</v>
      </c>
      <c r="U137" s="19" t="s">
        <v>2320</v>
      </c>
      <c r="V137" s="19" t="s">
        <v>2420</v>
      </c>
      <c r="W137" s="19" t="s">
        <v>2421</v>
      </c>
      <c r="X137" s="19" t="s">
        <v>2422</v>
      </c>
      <c r="Y137" s="19" t="s">
        <v>2700</v>
      </c>
      <c r="Z137" s="19" t="s">
        <v>2701</v>
      </c>
      <c r="AA137" s="19" t="s">
        <v>2702</v>
      </c>
      <c r="AB137" s="19" t="s">
        <v>2802</v>
      </c>
      <c r="AC137" s="19" t="s">
        <v>2803</v>
      </c>
      <c r="AD137" s="19" t="s">
        <v>2804</v>
      </c>
      <c r="AE137" s="69"/>
    </row>
    <row r="138" spans="1:31" hidden="1">
      <c r="A138" s="46"/>
      <c r="B138" s="53" t="s">
        <v>2913</v>
      </c>
      <c r="C138" s="69">
        <v>13</v>
      </c>
      <c r="D138" s="19" t="s">
        <v>301</v>
      </c>
      <c r="E138" s="19" t="s">
        <v>302</v>
      </c>
      <c r="F138" s="19" t="s">
        <v>303</v>
      </c>
      <c r="G138" s="19" t="s">
        <v>1413</v>
      </c>
      <c r="H138" s="19" t="s">
        <v>1414</v>
      </c>
      <c r="I138" s="19" t="s">
        <v>1415</v>
      </c>
      <c r="J138" s="19" t="s">
        <v>1765</v>
      </c>
      <c r="K138" s="19" t="s">
        <v>1766</v>
      </c>
      <c r="L138" s="19" t="s">
        <v>1767</v>
      </c>
      <c r="M138" s="19" t="s">
        <v>1867</v>
      </c>
      <c r="N138" s="19" t="s">
        <v>1868</v>
      </c>
      <c r="O138" s="19" t="s">
        <v>1869</v>
      </c>
      <c r="P138" s="19" t="s">
        <v>1969</v>
      </c>
      <c r="Q138" s="19" t="s">
        <v>1970</v>
      </c>
      <c r="R138" s="19" t="s">
        <v>1971</v>
      </c>
      <c r="S138" s="19" t="s">
        <v>2321</v>
      </c>
      <c r="T138" s="19" t="s">
        <v>2322</v>
      </c>
      <c r="U138" s="19" t="s">
        <v>2323</v>
      </c>
      <c r="V138" s="19" t="s">
        <v>2423</v>
      </c>
      <c r="W138" s="19" t="s">
        <v>2424</v>
      </c>
      <c r="X138" s="19" t="s">
        <v>2425</v>
      </c>
      <c r="Y138" s="19" t="s">
        <v>2703</v>
      </c>
      <c r="Z138" s="19" t="s">
        <v>2704</v>
      </c>
      <c r="AA138" s="19" t="s">
        <v>2705</v>
      </c>
      <c r="AB138" s="19" t="s">
        <v>2805</v>
      </c>
      <c r="AC138" s="19" t="s">
        <v>2806</v>
      </c>
      <c r="AD138" s="19" t="s">
        <v>2807</v>
      </c>
      <c r="AE138" s="69"/>
    </row>
    <row r="139" spans="1:31" hidden="1">
      <c r="A139" s="46"/>
      <c r="B139" s="52" t="s">
        <v>2914</v>
      </c>
      <c r="C139" s="69">
        <v>14</v>
      </c>
      <c r="D139" s="19" t="s">
        <v>304</v>
      </c>
      <c r="E139" s="19" t="s">
        <v>305</v>
      </c>
      <c r="F139" s="19" t="s">
        <v>306</v>
      </c>
      <c r="G139" s="19" t="s">
        <v>1416</v>
      </c>
      <c r="H139" s="19" t="s">
        <v>1417</v>
      </c>
      <c r="I139" s="19" t="s">
        <v>1418</v>
      </c>
      <c r="J139" s="19" t="s">
        <v>1768</v>
      </c>
      <c r="K139" s="19" t="s">
        <v>1769</v>
      </c>
      <c r="L139" s="19" t="s">
        <v>1770</v>
      </c>
      <c r="M139" s="19" t="s">
        <v>1870</v>
      </c>
      <c r="N139" s="19" t="s">
        <v>1871</v>
      </c>
      <c r="O139" s="19" t="s">
        <v>1872</v>
      </c>
      <c r="P139" s="19" t="s">
        <v>1972</v>
      </c>
      <c r="Q139" s="19" t="s">
        <v>1973</v>
      </c>
      <c r="R139" s="19" t="s">
        <v>1974</v>
      </c>
      <c r="S139" s="19" t="s">
        <v>2324</v>
      </c>
      <c r="T139" s="19" t="s">
        <v>2325</v>
      </c>
      <c r="U139" s="19" t="s">
        <v>2326</v>
      </c>
      <c r="V139" s="19" t="s">
        <v>2426</v>
      </c>
      <c r="W139" s="19" t="s">
        <v>2427</v>
      </c>
      <c r="X139" s="19" t="s">
        <v>2428</v>
      </c>
      <c r="Y139" s="19" t="s">
        <v>2706</v>
      </c>
      <c r="Z139" s="19" t="s">
        <v>2707</v>
      </c>
      <c r="AA139" s="19" t="s">
        <v>2708</v>
      </c>
      <c r="AB139" s="19" t="s">
        <v>2808</v>
      </c>
      <c r="AC139" s="19" t="s">
        <v>2809</v>
      </c>
      <c r="AD139" s="19" t="s">
        <v>2810</v>
      </c>
      <c r="AE139" s="69"/>
    </row>
    <row r="140" spans="1:31" hidden="1">
      <c r="A140" s="54" t="s">
        <v>2915</v>
      </c>
      <c r="B140" s="55"/>
      <c r="C140" s="69">
        <v>15</v>
      </c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69"/>
    </row>
    <row r="141" spans="1:31" hidden="1">
      <c r="A141" s="46"/>
      <c r="B141" s="50" t="s">
        <v>2916</v>
      </c>
      <c r="C141" s="69">
        <v>16</v>
      </c>
      <c r="D141" s="19" t="s">
        <v>307</v>
      </c>
      <c r="E141" s="19" t="s">
        <v>308</v>
      </c>
      <c r="F141" s="19" t="s">
        <v>309</v>
      </c>
      <c r="G141" s="19" t="s">
        <v>1419</v>
      </c>
      <c r="H141" s="19" t="s">
        <v>1420</v>
      </c>
      <c r="I141" s="19" t="s">
        <v>1421</v>
      </c>
      <c r="J141" s="19" t="s">
        <v>1771</v>
      </c>
      <c r="K141" s="19" t="s">
        <v>1772</v>
      </c>
      <c r="L141" s="19" t="s">
        <v>1773</v>
      </c>
      <c r="M141" s="19" t="s">
        <v>1873</v>
      </c>
      <c r="N141" s="19" t="s">
        <v>1874</v>
      </c>
      <c r="O141" s="19" t="s">
        <v>1875</v>
      </c>
      <c r="P141" s="19" t="s">
        <v>1975</v>
      </c>
      <c r="Q141" s="19" t="s">
        <v>1976</v>
      </c>
      <c r="R141" s="19" t="s">
        <v>1977</v>
      </c>
      <c r="S141" s="19" t="s">
        <v>2327</v>
      </c>
      <c r="T141" s="19" t="s">
        <v>2328</v>
      </c>
      <c r="U141" s="19" t="s">
        <v>2329</v>
      </c>
      <c r="V141" s="19" t="s">
        <v>2429</v>
      </c>
      <c r="W141" s="19" t="s">
        <v>2430</v>
      </c>
      <c r="X141" s="19" t="s">
        <v>2431</v>
      </c>
      <c r="Y141" s="19" t="s">
        <v>2709</v>
      </c>
      <c r="Z141" s="19" t="s">
        <v>2710</v>
      </c>
      <c r="AA141" s="19" t="s">
        <v>2711</v>
      </c>
      <c r="AB141" s="19" t="s">
        <v>2811</v>
      </c>
      <c r="AC141" s="19" t="s">
        <v>2812</v>
      </c>
      <c r="AD141" s="19" t="s">
        <v>2813</v>
      </c>
      <c r="AE141" s="69"/>
    </row>
    <row r="142" spans="1:31" hidden="1">
      <c r="A142" s="46"/>
      <c r="B142" s="50" t="s">
        <v>2917</v>
      </c>
      <c r="C142" s="69">
        <v>17</v>
      </c>
      <c r="D142" s="19" t="s">
        <v>310</v>
      </c>
      <c r="E142" s="19" t="s">
        <v>311</v>
      </c>
      <c r="F142" s="19" t="s">
        <v>312</v>
      </c>
      <c r="G142" s="19" t="s">
        <v>1422</v>
      </c>
      <c r="H142" s="19" t="s">
        <v>1423</v>
      </c>
      <c r="I142" s="19" t="s">
        <v>1424</v>
      </c>
      <c r="J142" s="19" t="s">
        <v>1774</v>
      </c>
      <c r="K142" s="19" t="s">
        <v>1775</v>
      </c>
      <c r="L142" s="19" t="s">
        <v>1776</v>
      </c>
      <c r="M142" s="19" t="s">
        <v>1876</v>
      </c>
      <c r="N142" s="19" t="s">
        <v>1877</v>
      </c>
      <c r="O142" s="19" t="s">
        <v>1878</v>
      </c>
      <c r="P142" s="19" t="s">
        <v>1978</v>
      </c>
      <c r="Q142" s="19" t="s">
        <v>1979</v>
      </c>
      <c r="R142" s="19" t="s">
        <v>1980</v>
      </c>
      <c r="S142" s="19" t="s">
        <v>2330</v>
      </c>
      <c r="T142" s="19" t="s">
        <v>2331</v>
      </c>
      <c r="U142" s="19" t="s">
        <v>2332</v>
      </c>
      <c r="V142" s="19" t="s">
        <v>2432</v>
      </c>
      <c r="W142" s="19" t="s">
        <v>2433</v>
      </c>
      <c r="X142" s="19" t="s">
        <v>2434</v>
      </c>
      <c r="Y142" s="19" t="s">
        <v>2712</v>
      </c>
      <c r="Z142" s="19" t="s">
        <v>2713</v>
      </c>
      <c r="AA142" s="19" t="s">
        <v>2714</v>
      </c>
      <c r="AB142" s="19" t="s">
        <v>2814</v>
      </c>
      <c r="AC142" s="19" t="s">
        <v>2815</v>
      </c>
      <c r="AD142" s="19" t="s">
        <v>2816</v>
      </c>
      <c r="AE142" s="69"/>
    </row>
    <row r="143" spans="1:31" hidden="1">
      <c r="A143" s="54" t="s">
        <v>2918</v>
      </c>
      <c r="B143" s="56"/>
      <c r="C143" s="69">
        <v>18</v>
      </c>
      <c r="D143" s="19" t="s">
        <v>262</v>
      </c>
      <c r="E143" s="19" t="s">
        <v>263</v>
      </c>
      <c r="F143" s="19" t="s">
        <v>264</v>
      </c>
      <c r="G143" s="19" t="s">
        <v>1374</v>
      </c>
      <c r="H143" s="19" t="s">
        <v>1375</v>
      </c>
      <c r="I143" s="19" t="s">
        <v>1376</v>
      </c>
      <c r="J143" s="19" t="s">
        <v>1476</v>
      </c>
      <c r="K143" s="19" t="s">
        <v>1477</v>
      </c>
      <c r="L143" s="19" t="s">
        <v>1478</v>
      </c>
      <c r="M143" s="19" t="s">
        <v>1828</v>
      </c>
      <c r="N143" s="19" t="s">
        <v>1829</v>
      </c>
      <c r="O143" s="19" t="s">
        <v>1830</v>
      </c>
      <c r="P143" s="19" t="s">
        <v>1930</v>
      </c>
      <c r="Q143" s="19" t="s">
        <v>1931</v>
      </c>
      <c r="R143" s="19" t="s">
        <v>1932</v>
      </c>
      <c r="S143" s="19" t="s">
        <v>2282</v>
      </c>
      <c r="T143" s="19" t="s">
        <v>2283</v>
      </c>
      <c r="U143" s="19" t="s">
        <v>2284</v>
      </c>
      <c r="V143" s="19" t="s">
        <v>2384</v>
      </c>
      <c r="W143" s="19" t="s">
        <v>2385</v>
      </c>
      <c r="X143" s="19" t="s">
        <v>2386</v>
      </c>
      <c r="Y143" s="19" t="s">
        <v>2486</v>
      </c>
      <c r="Z143" s="19" t="s">
        <v>2487</v>
      </c>
      <c r="AA143" s="19" t="s">
        <v>2488</v>
      </c>
      <c r="AB143" s="19" t="s">
        <v>2766</v>
      </c>
      <c r="AC143" s="19" t="s">
        <v>2767</v>
      </c>
      <c r="AD143" s="19" t="s">
        <v>2768</v>
      </c>
      <c r="AE143" s="69"/>
    </row>
    <row r="144" spans="1:31" hidden="1">
      <c r="A144" s="74" t="s">
        <v>2919</v>
      </c>
      <c r="B144" s="75"/>
      <c r="C144" s="69">
        <v>19</v>
      </c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69"/>
    </row>
    <row r="145" spans="1:31" hidden="1">
      <c r="A145" s="58" t="s">
        <v>2920</v>
      </c>
      <c r="B145" s="59"/>
      <c r="C145" s="69">
        <v>20</v>
      </c>
      <c r="D145" s="19" t="s">
        <v>316</v>
      </c>
      <c r="E145" s="19" t="s">
        <v>317</v>
      </c>
      <c r="F145" s="19" t="s">
        <v>318</v>
      </c>
      <c r="G145" s="19" t="s">
        <v>1428</v>
      </c>
      <c r="H145" s="19" t="s">
        <v>1429</v>
      </c>
      <c r="I145" s="19" t="s">
        <v>1430</v>
      </c>
      <c r="J145" s="19" t="s">
        <v>1780</v>
      </c>
      <c r="K145" s="19" t="s">
        <v>1781</v>
      </c>
      <c r="L145" s="19" t="s">
        <v>1782</v>
      </c>
      <c r="M145" s="19" t="s">
        <v>1882</v>
      </c>
      <c r="N145" s="19" t="s">
        <v>1883</v>
      </c>
      <c r="O145" s="19" t="s">
        <v>1884</v>
      </c>
      <c r="P145" s="19" t="s">
        <v>1984</v>
      </c>
      <c r="Q145" s="19" t="s">
        <v>1985</v>
      </c>
      <c r="R145" s="19" t="s">
        <v>1986</v>
      </c>
      <c r="S145" s="19" t="s">
        <v>2336</v>
      </c>
      <c r="T145" s="19" t="s">
        <v>2337</v>
      </c>
      <c r="U145" s="19" t="s">
        <v>2338</v>
      </c>
      <c r="V145" s="19" t="s">
        <v>2438</v>
      </c>
      <c r="W145" s="19" t="s">
        <v>2439</v>
      </c>
      <c r="X145" s="19" t="s">
        <v>2440</v>
      </c>
      <c r="Y145" s="19" t="s">
        <v>2718</v>
      </c>
      <c r="Z145" s="19" t="s">
        <v>2719</v>
      </c>
      <c r="AA145" s="19" t="s">
        <v>2720</v>
      </c>
      <c r="AB145" s="19" t="s">
        <v>2820</v>
      </c>
      <c r="AC145" s="19" t="s">
        <v>2821</v>
      </c>
      <c r="AD145" s="19" t="s">
        <v>2822</v>
      </c>
      <c r="AE145" s="69"/>
    </row>
    <row r="146" spans="1:31" hidden="1">
      <c r="A146" s="60"/>
      <c r="B146" s="59" t="s">
        <v>2921</v>
      </c>
      <c r="C146" s="69">
        <v>21</v>
      </c>
      <c r="D146" s="19" t="s">
        <v>319</v>
      </c>
      <c r="E146" s="19" t="s">
        <v>320</v>
      </c>
      <c r="F146" s="19" t="s">
        <v>321</v>
      </c>
      <c r="G146" s="19" t="s">
        <v>1431</v>
      </c>
      <c r="H146" s="19" t="s">
        <v>1432</v>
      </c>
      <c r="I146" s="19" t="s">
        <v>1433</v>
      </c>
      <c r="J146" s="19" t="s">
        <v>1783</v>
      </c>
      <c r="K146" s="19" t="s">
        <v>1784</v>
      </c>
      <c r="L146" s="19" t="s">
        <v>1785</v>
      </c>
      <c r="M146" s="19" t="s">
        <v>1885</v>
      </c>
      <c r="N146" s="19" t="s">
        <v>1886</v>
      </c>
      <c r="O146" s="19" t="s">
        <v>1887</v>
      </c>
      <c r="P146" s="19" t="s">
        <v>1987</v>
      </c>
      <c r="Q146" s="19" t="s">
        <v>1988</v>
      </c>
      <c r="R146" s="19" t="s">
        <v>1989</v>
      </c>
      <c r="S146" s="19" t="s">
        <v>2339</v>
      </c>
      <c r="T146" s="19" t="s">
        <v>2340</v>
      </c>
      <c r="U146" s="19" t="s">
        <v>2341</v>
      </c>
      <c r="V146" s="19" t="s">
        <v>2441</v>
      </c>
      <c r="W146" s="19" t="s">
        <v>2442</v>
      </c>
      <c r="X146" s="19" t="s">
        <v>2443</v>
      </c>
      <c r="Y146" s="19" t="s">
        <v>2721</v>
      </c>
      <c r="Z146" s="19" t="s">
        <v>2722</v>
      </c>
      <c r="AA146" s="19" t="s">
        <v>2723</v>
      </c>
      <c r="AB146" s="19" t="s">
        <v>2823</v>
      </c>
      <c r="AC146" s="19" t="s">
        <v>2824</v>
      </c>
      <c r="AD146" s="19" t="s">
        <v>2825</v>
      </c>
      <c r="AE146" s="69"/>
    </row>
    <row r="147" spans="1:31" hidden="1">
      <c r="A147" s="60"/>
      <c r="B147" s="61" t="s">
        <v>2922</v>
      </c>
      <c r="C147" s="69">
        <v>22</v>
      </c>
      <c r="D147" s="19" t="s">
        <v>322</v>
      </c>
      <c r="E147" s="19" t="s">
        <v>323</v>
      </c>
      <c r="F147" s="19" t="s">
        <v>324</v>
      </c>
      <c r="G147" s="19" t="s">
        <v>1434</v>
      </c>
      <c r="H147" s="19" t="s">
        <v>1435</v>
      </c>
      <c r="I147" s="19" t="s">
        <v>1436</v>
      </c>
      <c r="J147" s="19" t="s">
        <v>1786</v>
      </c>
      <c r="K147" s="19" t="s">
        <v>1787</v>
      </c>
      <c r="L147" s="19" t="s">
        <v>1788</v>
      </c>
      <c r="M147" s="19" t="s">
        <v>1888</v>
      </c>
      <c r="N147" s="19" t="s">
        <v>1889</v>
      </c>
      <c r="O147" s="19" t="s">
        <v>1890</v>
      </c>
      <c r="P147" s="19" t="s">
        <v>1990</v>
      </c>
      <c r="Q147" s="19" t="s">
        <v>1991</v>
      </c>
      <c r="R147" s="19" t="s">
        <v>1992</v>
      </c>
      <c r="S147" s="19" t="s">
        <v>2342</v>
      </c>
      <c r="T147" s="19" t="s">
        <v>2343</v>
      </c>
      <c r="U147" s="19" t="s">
        <v>2344</v>
      </c>
      <c r="V147" s="19" t="s">
        <v>2444</v>
      </c>
      <c r="W147" s="19" t="s">
        <v>2445</v>
      </c>
      <c r="X147" s="19" t="s">
        <v>2446</v>
      </c>
      <c r="Y147" s="19" t="s">
        <v>2724</v>
      </c>
      <c r="Z147" s="19" t="s">
        <v>2725</v>
      </c>
      <c r="AA147" s="19" t="s">
        <v>2726</v>
      </c>
      <c r="AB147" s="19" t="s">
        <v>2826</v>
      </c>
      <c r="AC147" s="19" t="s">
        <v>2827</v>
      </c>
      <c r="AD147" s="19" t="s">
        <v>2828</v>
      </c>
      <c r="AE147" s="69"/>
    </row>
    <row r="148" spans="1:31" hidden="1">
      <c r="A148" s="60"/>
      <c r="B148" s="61" t="s">
        <v>2923</v>
      </c>
      <c r="C148" s="69">
        <v>23</v>
      </c>
      <c r="D148" s="19" t="s">
        <v>325</v>
      </c>
      <c r="E148" s="19" t="s">
        <v>326</v>
      </c>
      <c r="F148" s="19" t="s">
        <v>327</v>
      </c>
      <c r="G148" s="19" t="s">
        <v>1437</v>
      </c>
      <c r="H148" s="19" t="s">
        <v>1438</v>
      </c>
      <c r="I148" s="19" t="s">
        <v>1439</v>
      </c>
      <c r="J148" s="19" t="s">
        <v>1789</v>
      </c>
      <c r="K148" s="19" t="s">
        <v>1790</v>
      </c>
      <c r="L148" s="19" t="s">
        <v>1791</v>
      </c>
      <c r="M148" s="19" t="s">
        <v>1891</v>
      </c>
      <c r="N148" s="19" t="s">
        <v>1892</v>
      </c>
      <c r="O148" s="19" t="s">
        <v>1893</v>
      </c>
      <c r="P148" s="19" t="s">
        <v>1993</v>
      </c>
      <c r="Q148" s="19" t="s">
        <v>1994</v>
      </c>
      <c r="R148" s="19" t="s">
        <v>1995</v>
      </c>
      <c r="S148" s="19" t="s">
        <v>2345</v>
      </c>
      <c r="T148" s="19" t="s">
        <v>2346</v>
      </c>
      <c r="U148" s="19" t="s">
        <v>2347</v>
      </c>
      <c r="V148" s="19" t="s">
        <v>2447</v>
      </c>
      <c r="W148" s="19" t="s">
        <v>2448</v>
      </c>
      <c r="X148" s="19" t="s">
        <v>2449</v>
      </c>
      <c r="Y148" s="19" t="s">
        <v>2727</v>
      </c>
      <c r="Z148" s="19" t="s">
        <v>2728</v>
      </c>
      <c r="AA148" s="19" t="s">
        <v>2729</v>
      </c>
      <c r="AB148" s="19" t="s">
        <v>2829</v>
      </c>
      <c r="AC148" s="19" t="s">
        <v>2830</v>
      </c>
      <c r="AD148" s="19" t="s">
        <v>2831</v>
      </c>
      <c r="AE148" s="69"/>
    </row>
    <row r="149" spans="1:31" hidden="1">
      <c r="A149" s="60"/>
      <c r="B149" s="61" t="s">
        <v>2924</v>
      </c>
      <c r="C149" s="69">
        <v>24</v>
      </c>
      <c r="D149" s="19" t="s">
        <v>328</v>
      </c>
      <c r="E149" s="19" t="s">
        <v>329</v>
      </c>
      <c r="F149" s="19" t="s">
        <v>330</v>
      </c>
      <c r="G149" s="19" t="s">
        <v>1440</v>
      </c>
      <c r="H149" s="19" t="s">
        <v>1441</v>
      </c>
      <c r="I149" s="19" t="s">
        <v>1442</v>
      </c>
      <c r="J149" s="19" t="s">
        <v>1792</v>
      </c>
      <c r="K149" s="19" t="s">
        <v>1793</v>
      </c>
      <c r="L149" s="19" t="s">
        <v>1794</v>
      </c>
      <c r="M149" s="19" t="s">
        <v>1894</v>
      </c>
      <c r="N149" s="19" t="s">
        <v>1895</v>
      </c>
      <c r="O149" s="19" t="s">
        <v>1896</v>
      </c>
      <c r="P149" s="19" t="s">
        <v>1996</v>
      </c>
      <c r="Q149" s="19" t="s">
        <v>1997</v>
      </c>
      <c r="R149" s="19" t="s">
        <v>1998</v>
      </c>
      <c r="S149" s="19" t="s">
        <v>2348</v>
      </c>
      <c r="T149" s="19" t="s">
        <v>2349</v>
      </c>
      <c r="U149" s="19" t="s">
        <v>2350</v>
      </c>
      <c r="V149" s="19" t="s">
        <v>2450</v>
      </c>
      <c r="W149" s="19" t="s">
        <v>2451</v>
      </c>
      <c r="X149" s="19" t="s">
        <v>2452</v>
      </c>
      <c r="Y149" s="19" t="s">
        <v>2730</v>
      </c>
      <c r="Z149" s="19" t="s">
        <v>2731</v>
      </c>
      <c r="AA149" s="19" t="s">
        <v>2732</v>
      </c>
      <c r="AB149" s="19" t="s">
        <v>2832</v>
      </c>
      <c r="AC149" s="19" t="s">
        <v>2833</v>
      </c>
      <c r="AD149" s="19" t="s">
        <v>2834</v>
      </c>
      <c r="AE149" s="69"/>
    </row>
    <row r="150" spans="1:31" hidden="1">
      <c r="A150" s="60"/>
      <c r="B150" s="59" t="s">
        <v>2925</v>
      </c>
      <c r="C150" s="69">
        <v>25</v>
      </c>
      <c r="D150" s="19" t="s">
        <v>331</v>
      </c>
      <c r="E150" s="19" t="s">
        <v>332</v>
      </c>
      <c r="F150" s="19" t="s">
        <v>333</v>
      </c>
      <c r="G150" s="19" t="s">
        <v>1443</v>
      </c>
      <c r="H150" s="19" t="s">
        <v>1444</v>
      </c>
      <c r="I150" s="19" t="s">
        <v>1445</v>
      </c>
      <c r="J150" s="19" t="s">
        <v>1795</v>
      </c>
      <c r="K150" s="19" t="s">
        <v>1796</v>
      </c>
      <c r="L150" s="19" t="s">
        <v>1797</v>
      </c>
      <c r="M150" s="19" t="s">
        <v>1897</v>
      </c>
      <c r="N150" s="19" t="s">
        <v>1898</v>
      </c>
      <c r="O150" s="19" t="s">
        <v>1899</v>
      </c>
      <c r="P150" s="19" t="s">
        <v>1999</v>
      </c>
      <c r="Q150" s="19" t="s">
        <v>2000</v>
      </c>
      <c r="R150" s="19" t="s">
        <v>2001</v>
      </c>
      <c r="S150" s="19" t="s">
        <v>2351</v>
      </c>
      <c r="T150" s="19" t="s">
        <v>2352</v>
      </c>
      <c r="U150" s="19" t="s">
        <v>2353</v>
      </c>
      <c r="V150" s="19" t="s">
        <v>2453</v>
      </c>
      <c r="W150" s="19" t="s">
        <v>2454</v>
      </c>
      <c r="X150" s="19" t="s">
        <v>2455</v>
      </c>
      <c r="Y150" s="19" t="s">
        <v>2733</v>
      </c>
      <c r="Z150" s="19" t="s">
        <v>2734</v>
      </c>
      <c r="AA150" s="19" t="s">
        <v>2735</v>
      </c>
      <c r="AB150" s="19" t="s">
        <v>2835</v>
      </c>
      <c r="AC150" s="19" t="s">
        <v>2836</v>
      </c>
      <c r="AD150" s="19" t="s">
        <v>2837</v>
      </c>
      <c r="AE150" s="69"/>
    </row>
    <row r="151" spans="1:31" hidden="1">
      <c r="A151" s="60"/>
      <c r="B151" s="59" t="s">
        <v>2926</v>
      </c>
      <c r="C151" s="69">
        <v>26</v>
      </c>
      <c r="D151" s="19" t="s">
        <v>334</v>
      </c>
      <c r="E151" s="19" t="s">
        <v>335</v>
      </c>
      <c r="F151" s="19" t="s">
        <v>336</v>
      </c>
      <c r="G151" s="19" t="s">
        <v>1446</v>
      </c>
      <c r="H151" s="19" t="s">
        <v>1447</v>
      </c>
      <c r="I151" s="19" t="s">
        <v>1448</v>
      </c>
      <c r="J151" s="19" t="s">
        <v>1798</v>
      </c>
      <c r="K151" s="19" t="s">
        <v>1799</v>
      </c>
      <c r="L151" s="19" t="s">
        <v>1800</v>
      </c>
      <c r="M151" s="19" t="s">
        <v>1900</v>
      </c>
      <c r="N151" s="19" t="s">
        <v>1901</v>
      </c>
      <c r="O151" s="19" t="s">
        <v>1902</v>
      </c>
      <c r="P151" s="19" t="s">
        <v>2002</v>
      </c>
      <c r="Q151" s="19" t="s">
        <v>2003</v>
      </c>
      <c r="R151" s="19" t="s">
        <v>2004</v>
      </c>
      <c r="S151" s="19" t="s">
        <v>2354</v>
      </c>
      <c r="T151" s="19" t="s">
        <v>2355</v>
      </c>
      <c r="U151" s="19" t="s">
        <v>2356</v>
      </c>
      <c r="V151" s="19" t="s">
        <v>2456</v>
      </c>
      <c r="W151" s="19" t="s">
        <v>2457</v>
      </c>
      <c r="X151" s="19" t="s">
        <v>2458</v>
      </c>
      <c r="Y151" s="19" t="s">
        <v>2736</v>
      </c>
      <c r="Z151" s="19" t="s">
        <v>2737</v>
      </c>
      <c r="AA151" s="19" t="s">
        <v>2738</v>
      </c>
      <c r="AB151" s="19" t="s">
        <v>2838</v>
      </c>
      <c r="AC151" s="19" t="s">
        <v>2839</v>
      </c>
      <c r="AD151" s="19" t="s">
        <v>2840</v>
      </c>
      <c r="AE151" s="69"/>
    </row>
    <row r="152" spans="1:31" hidden="1">
      <c r="A152" s="62" t="s">
        <v>2927</v>
      </c>
      <c r="B152" s="46"/>
      <c r="C152" s="69">
        <v>27</v>
      </c>
      <c r="D152" s="19" t="s">
        <v>337</v>
      </c>
      <c r="E152" s="19" t="s">
        <v>338</v>
      </c>
      <c r="F152" s="19" t="s">
        <v>339</v>
      </c>
      <c r="G152" s="19" t="s">
        <v>1449</v>
      </c>
      <c r="H152" s="19" t="s">
        <v>1450</v>
      </c>
      <c r="I152" s="19" t="s">
        <v>1451</v>
      </c>
      <c r="J152" s="19" t="s">
        <v>1801</v>
      </c>
      <c r="K152" s="19" t="s">
        <v>1802</v>
      </c>
      <c r="L152" s="19" t="s">
        <v>1803</v>
      </c>
      <c r="M152" s="19" t="s">
        <v>1903</v>
      </c>
      <c r="N152" s="19" t="s">
        <v>1904</v>
      </c>
      <c r="O152" s="19" t="s">
        <v>1905</v>
      </c>
      <c r="P152" s="19" t="s">
        <v>2005</v>
      </c>
      <c r="Q152" s="19" t="s">
        <v>2006</v>
      </c>
      <c r="R152" s="19" t="s">
        <v>2007</v>
      </c>
      <c r="S152" s="19" t="s">
        <v>2357</v>
      </c>
      <c r="T152" s="19" t="s">
        <v>2358</v>
      </c>
      <c r="U152" s="19" t="s">
        <v>2359</v>
      </c>
      <c r="V152" s="19" t="s">
        <v>2459</v>
      </c>
      <c r="W152" s="19" t="s">
        <v>2460</v>
      </c>
      <c r="X152" s="19" t="s">
        <v>2461</v>
      </c>
      <c r="Y152" s="19" t="s">
        <v>2739</v>
      </c>
      <c r="Z152" s="19" t="s">
        <v>2740</v>
      </c>
      <c r="AA152" s="19" t="s">
        <v>2741</v>
      </c>
      <c r="AB152" s="19" t="s">
        <v>2841</v>
      </c>
      <c r="AC152" s="19" t="s">
        <v>2842</v>
      </c>
      <c r="AD152" s="19" t="s">
        <v>2843</v>
      </c>
      <c r="AE152" s="69"/>
    </row>
    <row r="153" spans="1:31" hidden="1">
      <c r="A153" s="60"/>
      <c r="B153" s="59" t="s">
        <v>2928</v>
      </c>
      <c r="C153" s="69">
        <v>28</v>
      </c>
      <c r="D153" s="19" t="s">
        <v>340</v>
      </c>
      <c r="E153" s="19" t="s">
        <v>341</v>
      </c>
      <c r="F153" s="19" t="s">
        <v>342</v>
      </c>
      <c r="G153" s="19" t="s">
        <v>1452</v>
      </c>
      <c r="H153" s="19" t="s">
        <v>1453</v>
      </c>
      <c r="I153" s="19" t="s">
        <v>1454</v>
      </c>
      <c r="J153" s="19" t="s">
        <v>1804</v>
      </c>
      <c r="K153" s="19" t="s">
        <v>1805</v>
      </c>
      <c r="L153" s="19" t="s">
        <v>1806</v>
      </c>
      <c r="M153" s="19" t="s">
        <v>1906</v>
      </c>
      <c r="N153" s="19" t="s">
        <v>1907</v>
      </c>
      <c r="O153" s="19" t="s">
        <v>1908</v>
      </c>
      <c r="P153" s="19" t="s">
        <v>2008</v>
      </c>
      <c r="Q153" s="19" t="s">
        <v>2009</v>
      </c>
      <c r="R153" s="19" t="s">
        <v>2010</v>
      </c>
      <c r="S153" s="19" t="s">
        <v>2360</v>
      </c>
      <c r="T153" s="19" t="s">
        <v>2361</v>
      </c>
      <c r="U153" s="19" t="s">
        <v>2362</v>
      </c>
      <c r="V153" s="19" t="s">
        <v>2462</v>
      </c>
      <c r="W153" s="19" t="s">
        <v>2463</v>
      </c>
      <c r="X153" s="19" t="s">
        <v>2464</v>
      </c>
      <c r="Y153" s="19" t="s">
        <v>2742</v>
      </c>
      <c r="Z153" s="19" t="s">
        <v>2743</v>
      </c>
      <c r="AA153" s="19" t="s">
        <v>2744</v>
      </c>
      <c r="AB153" s="19" t="s">
        <v>2844</v>
      </c>
      <c r="AC153" s="19" t="s">
        <v>2845</v>
      </c>
      <c r="AD153" s="19" t="s">
        <v>2846</v>
      </c>
      <c r="AE153" s="69"/>
    </row>
    <row r="154" spans="1:31" hidden="1">
      <c r="A154" s="60"/>
      <c r="B154" s="61" t="s">
        <v>2929</v>
      </c>
      <c r="C154" s="69">
        <v>29</v>
      </c>
      <c r="D154" s="19" t="s">
        <v>343</v>
      </c>
      <c r="E154" s="19" t="s">
        <v>344</v>
      </c>
      <c r="F154" s="19" t="s">
        <v>345</v>
      </c>
      <c r="G154" s="19" t="s">
        <v>1455</v>
      </c>
      <c r="H154" s="19" t="s">
        <v>1456</v>
      </c>
      <c r="I154" s="19" t="s">
        <v>1457</v>
      </c>
      <c r="J154" s="19" t="s">
        <v>1807</v>
      </c>
      <c r="K154" s="19" t="s">
        <v>1808</v>
      </c>
      <c r="L154" s="19" t="s">
        <v>1809</v>
      </c>
      <c r="M154" s="19" t="s">
        <v>1909</v>
      </c>
      <c r="N154" s="19" t="s">
        <v>1910</v>
      </c>
      <c r="O154" s="19" t="s">
        <v>1911</v>
      </c>
      <c r="P154" s="19" t="s">
        <v>2011</v>
      </c>
      <c r="Q154" s="19" t="s">
        <v>2262</v>
      </c>
      <c r="R154" s="19" t="s">
        <v>2263</v>
      </c>
      <c r="S154" s="19" t="s">
        <v>2363</v>
      </c>
      <c r="T154" s="19" t="s">
        <v>2364</v>
      </c>
      <c r="U154" s="19" t="s">
        <v>2365</v>
      </c>
      <c r="V154" s="19" t="s">
        <v>2465</v>
      </c>
      <c r="W154" s="19" t="s">
        <v>2466</v>
      </c>
      <c r="X154" s="19" t="s">
        <v>2467</v>
      </c>
      <c r="Y154" s="19" t="s">
        <v>2745</v>
      </c>
      <c r="Z154" s="19" t="s">
        <v>2746</v>
      </c>
      <c r="AA154" s="19" t="s">
        <v>2747</v>
      </c>
      <c r="AB154" s="19" t="s">
        <v>2847</v>
      </c>
      <c r="AC154" s="19" t="s">
        <v>2848</v>
      </c>
      <c r="AD154" s="19" t="s">
        <v>2849</v>
      </c>
      <c r="AE154" s="69"/>
    </row>
    <row r="155" spans="1:31" hidden="1">
      <c r="A155" s="60"/>
      <c r="B155" s="59" t="s">
        <v>2930</v>
      </c>
      <c r="C155" s="69">
        <v>30</v>
      </c>
      <c r="D155" s="19" t="s">
        <v>346</v>
      </c>
      <c r="E155" s="19" t="s">
        <v>347</v>
      </c>
      <c r="F155" s="19" t="s">
        <v>348</v>
      </c>
      <c r="G155" s="19" t="s">
        <v>1458</v>
      </c>
      <c r="H155" s="19" t="s">
        <v>1459</v>
      </c>
      <c r="I155" s="19" t="s">
        <v>1460</v>
      </c>
      <c r="J155" s="19" t="s">
        <v>1810</v>
      </c>
      <c r="K155" s="19" t="s">
        <v>1811</v>
      </c>
      <c r="L155" s="19" t="s">
        <v>1812</v>
      </c>
      <c r="M155" s="19" t="s">
        <v>1912</v>
      </c>
      <c r="N155" s="19" t="s">
        <v>1913</v>
      </c>
      <c r="O155" s="19" t="s">
        <v>1914</v>
      </c>
      <c r="P155" s="19" t="s">
        <v>2264</v>
      </c>
      <c r="Q155" s="19" t="s">
        <v>2265</v>
      </c>
      <c r="R155" s="19" t="s">
        <v>2266</v>
      </c>
      <c r="S155" s="19" t="s">
        <v>2366</v>
      </c>
      <c r="T155" s="19" t="s">
        <v>2367</v>
      </c>
      <c r="U155" s="19" t="s">
        <v>2368</v>
      </c>
      <c r="V155" s="19" t="s">
        <v>2468</v>
      </c>
      <c r="W155" s="19" t="s">
        <v>2469</v>
      </c>
      <c r="X155" s="19" t="s">
        <v>2470</v>
      </c>
      <c r="Y155" s="19" t="s">
        <v>2748</v>
      </c>
      <c r="Z155" s="19" t="s">
        <v>2749</v>
      </c>
      <c r="AA155" s="19" t="s">
        <v>2750</v>
      </c>
      <c r="AB155" s="19" t="s">
        <v>2850</v>
      </c>
      <c r="AC155" s="19" t="s">
        <v>2851</v>
      </c>
      <c r="AD155" s="19" t="s">
        <v>2852</v>
      </c>
      <c r="AE155" s="69"/>
    </row>
    <row r="156" spans="1:31" hidden="1">
      <c r="A156" s="62" t="s">
        <v>2931</v>
      </c>
      <c r="B156" s="46"/>
      <c r="C156" s="69">
        <v>31</v>
      </c>
      <c r="D156" s="19" t="s">
        <v>349</v>
      </c>
      <c r="E156" s="19" t="s">
        <v>350</v>
      </c>
      <c r="F156" s="19" t="s">
        <v>351</v>
      </c>
      <c r="G156" s="19" t="s">
        <v>1461</v>
      </c>
      <c r="H156" s="19" t="s">
        <v>1462</v>
      </c>
      <c r="I156" s="19" t="s">
        <v>1463</v>
      </c>
      <c r="J156" s="19" t="s">
        <v>1813</v>
      </c>
      <c r="K156" s="19" t="s">
        <v>1814</v>
      </c>
      <c r="L156" s="19" t="s">
        <v>1815</v>
      </c>
      <c r="M156" s="19" t="s">
        <v>1915</v>
      </c>
      <c r="N156" s="19" t="s">
        <v>1916</v>
      </c>
      <c r="O156" s="19" t="s">
        <v>1917</v>
      </c>
      <c r="P156" s="19" t="s">
        <v>2267</v>
      </c>
      <c r="Q156" s="19" t="s">
        <v>2268</v>
      </c>
      <c r="R156" s="19" t="s">
        <v>2269</v>
      </c>
      <c r="S156" s="19" t="s">
        <v>2369</v>
      </c>
      <c r="T156" s="19" t="s">
        <v>2370</v>
      </c>
      <c r="U156" s="19" t="s">
        <v>2371</v>
      </c>
      <c r="V156" s="19" t="s">
        <v>2471</v>
      </c>
      <c r="W156" s="19" t="s">
        <v>2472</v>
      </c>
      <c r="X156" s="19" t="s">
        <v>2473</v>
      </c>
      <c r="Y156" s="19" t="s">
        <v>2751</v>
      </c>
      <c r="Z156" s="19" t="s">
        <v>2752</v>
      </c>
      <c r="AA156" s="19" t="s">
        <v>2753</v>
      </c>
      <c r="AB156" s="19" t="s">
        <v>2853</v>
      </c>
      <c r="AC156" s="19" t="s">
        <v>2854</v>
      </c>
      <c r="AD156" s="19" t="s">
        <v>2855</v>
      </c>
      <c r="AE156" s="69"/>
    </row>
    <row r="157" spans="1:31" hidden="1">
      <c r="A157" s="60"/>
      <c r="B157" s="59" t="s">
        <v>2932</v>
      </c>
      <c r="C157" s="69">
        <v>32</v>
      </c>
      <c r="D157" s="19" t="s">
        <v>352</v>
      </c>
      <c r="E157" s="19" t="s">
        <v>353</v>
      </c>
      <c r="F157" s="19" t="s">
        <v>354</v>
      </c>
      <c r="G157" s="19" t="s">
        <v>1464</v>
      </c>
      <c r="H157" s="19" t="s">
        <v>1465</v>
      </c>
      <c r="I157" s="19" t="s">
        <v>1466</v>
      </c>
      <c r="J157" s="19" t="s">
        <v>1816</v>
      </c>
      <c r="K157" s="19" t="s">
        <v>1817</v>
      </c>
      <c r="L157" s="19" t="s">
        <v>1818</v>
      </c>
      <c r="M157" s="19" t="s">
        <v>1918</v>
      </c>
      <c r="N157" s="19" t="s">
        <v>1919</v>
      </c>
      <c r="O157" s="19" t="s">
        <v>1920</v>
      </c>
      <c r="P157" s="19" t="s">
        <v>2270</v>
      </c>
      <c r="Q157" s="19" t="s">
        <v>2271</v>
      </c>
      <c r="R157" s="19" t="s">
        <v>2272</v>
      </c>
      <c r="S157" s="19" t="s">
        <v>2372</v>
      </c>
      <c r="T157" s="19" t="s">
        <v>2373</v>
      </c>
      <c r="U157" s="19" t="s">
        <v>2374</v>
      </c>
      <c r="V157" s="19" t="s">
        <v>2474</v>
      </c>
      <c r="W157" s="19" t="s">
        <v>2475</v>
      </c>
      <c r="X157" s="19" t="s">
        <v>2476</v>
      </c>
      <c r="Y157" s="19" t="s">
        <v>2754</v>
      </c>
      <c r="Z157" s="19" t="s">
        <v>2755</v>
      </c>
      <c r="AA157" s="19" t="s">
        <v>2756</v>
      </c>
      <c r="AB157" s="19" t="s">
        <v>2856</v>
      </c>
      <c r="AC157" s="19" t="s">
        <v>2857</v>
      </c>
      <c r="AD157" s="19" t="s">
        <v>2858</v>
      </c>
    </row>
    <row r="158" spans="1:31" hidden="1">
      <c r="A158" s="60"/>
      <c r="B158" s="59" t="s">
        <v>2933</v>
      </c>
      <c r="C158" s="69">
        <v>33</v>
      </c>
      <c r="D158" s="19" t="s">
        <v>355</v>
      </c>
      <c r="E158" s="19" t="s">
        <v>356</v>
      </c>
      <c r="F158" s="19" t="s">
        <v>357</v>
      </c>
      <c r="G158" s="19" t="s">
        <v>1467</v>
      </c>
      <c r="H158" s="19" t="s">
        <v>1468</v>
      </c>
      <c r="I158" s="19" t="s">
        <v>1469</v>
      </c>
      <c r="J158" s="19" t="s">
        <v>1819</v>
      </c>
      <c r="K158" s="19" t="s">
        <v>1820</v>
      </c>
      <c r="L158" s="19" t="s">
        <v>1821</v>
      </c>
      <c r="M158" s="19" t="s">
        <v>1921</v>
      </c>
      <c r="N158" s="19" t="s">
        <v>1922</v>
      </c>
      <c r="O158" s="19" t="s">
        <v>1923</v>
      </c>
      <c r="P158" s="19" t="s">
        <v>2273</v>
      </c>
      <c r="Q158" s="19" t="s">
        <v>2274</v>
      </c>
      <c r="R158" s="19" t="s">
        <v>2275</v>
      </c>
      <c r="S158" s="19" t="s">
        <v>2375</v>
      </c>
      <c r="T158" s="19" t="s">
        <v>2376</v>
      </c>
      <c r="U158" s="19" t="s">
        <v>2377</v>
      </c>
      <c r="V158" s="19" t="s">
        <v>2477</v>
      </c>
      <c r="W158" s="19" t="s">
        <v>2478</v>
      </c>
      <c r="X158" s="19" t="s">
        <v>2479</v>
      </c>
      <c r="Y158" s="19" t="s">
        <v>2757</v>
      </c>
      <c r="Z158" s="19" t="s">
        <v>2758</v>
      </c>
      <c r="AA158" s="19" t="s">
        <v>2759</v>
      </c>
      <c r="AB158" s="19" t="s">
        <v>2859</v>
      </c>
      <c r="AC158" s="19" t="s">
        <v>2860</v>
      </c>
      <c r="AD158" s="19" t="s">
        <v>2861</v>
      </c>
    </row>
    <row r="159" spans="1:31" hidden="1">
      <c r="A159" s="60"/>
      <c r="B159" s="61" t="s">
        <v>2934</v>
      </c>
      <c r="C159" s="69">
        <v>34</v>
      </c>
      <c r="D159" s="19" t="s">
        <v>358</v>
      </c>
      <c r="E159" s="19" t="s">
        <v>359</v>
      </c>
      <c r="F159" s="19" t="s">
        <v>360</v>
      </c>
      <c r="G159" s="19" t="s">
        <v>1470</v>
      </c>
      <c r="H159" s="19" t="s">
        <v>1471</v>
      </c>
      <c r="I159" s="19" t="s">
        <v>1472</v>
      </c>
      <c r="J159" s="19" t="s">
        <v>1822</v>
      </c>
      <c r="K159" s="19" t="s">
        <v>1823</v>
      </c>
      <c r="L159" s="19" t="s">
        <v>1824</v>
      </c>
      <c r="M159" s="19" t="s">
        <v>1924</v>
      </c>
      <c r="N159" s="19" t="s">
        <v>1925</v>
      </c>
      <c r="O159" s="19" t="s">
        <v>1926</v>
      </c>
      <c r="P159" s="19" t="s">
        <v>2276</v>
      </c>
      <c r="Q159" s="19" t="s">
        <v>2277</v>
      </c>
      <c r="R159" s="19" t="s">
        <v>2278</v>
      </c>
      <c r="S159" s="19" t="s">
        <v>2378</v>
      </c>
      <c r="T159" s="19" t="s">
        <v>2379</v>
      </c>
      <c r="U159" s="19" t="s">
        <v>2380</v>
      </c>
      <c r="V159" s="19" t="s">
        <v>2480</v>
      </c>
      <c r="W159" s="19" t="s">
        <v>2481</v>
      </c>
      <c r="X159" s="19" t="s">
        <v>2482</v>
      </c>
      <c r="Y159" s="19" t="s">
        <v>2760</v>
      </c>
      <c r="Z159" s="19" t="s">
        <v>2761</v>
      </c>
      <c r="AA159" s="19" t="s">
        <v>2762</v>
      </c>
      <c r="AB159" s="19" t="s">
        <v>2862</v>
      </c>
      <c r="AC159" s="19" t="s">
        <v>2863</v>
      </c>
      <c r="AD159" s="19" t="s">
        <v>2864</v>
      </c>
    </row>
    <row r="160" spans="1:31" hidden="1">
      <c r="A160" s="60"/>
      <c r="B160" s="59" t="s">
        <v>2935</v>
      </c>
      <c r="C160" s="69">
        <v>35</v>
      </c>
      <c r="D160" s="19" t="s">
        <v>361</v>
      </c>
      <c r="E160" s="19" t="s">
        <v>362</v>
      </c>
      <c r="F160" s="19" t="s">
        <v>363</v>
      </c>
      <c r="G160" s="19" t="s">
        <v>1473</v>
      </c>
      <c r="H160" s="19" t="s">
        <v>1474</v>
      </c>
      <c r="I160" s="19" t="s">
        <v>1475</v>
      </c>
      <c r="J160" s="19" t="s">
        <v>1825</v>
      </c>
      <c r="K160" s="19" t="s">
        <v>1826</v>
      </c>
      <c r="L160" s="19" t="s">
        <v>1827</v>
      </c>
      <c r="M160" s="19" t="s">
        <v>1927</v>
      </c>
      <c r="N160" s="19" t="s">
        <v>1928</v>
      </c>
      <c r="O160" s="19" t="s">
        <v>1929</v>
      </c>
      <c r="P160" s="19" t="s">
        <v>2279</v>
      </c>
      <c r="Q160" s="19" t="s">
        <v>2280</v>
      </c>
      <c r="R160" s="19" t="s">
        <v>2281</v>
      </c>
      <c r="S160" s="19" t="s">
        <v>2381</v>
      </c>
      <c r="T160" s="19" t="s">
        <v>2382</v>
      </c>
      <c r="U160" s="19" t="s">
        <v>2383</v>
      </c>
      <c r="V160" s="19" t="s">
        <v>2483</v>
      </c>
      <c r="W160" s="19" t="s">
        <v>2484</v>
      </c>
      <c r="X160" s="19" t="s">
        <v>2485</v>
      </c>
      <c r="Y160" s="19" t="s">
        <v>2763</v>
      </c>
      <c r="Z160" s="19" t="s">
        <v>2764</v>
      </c>
      <c r="AA160" s="19" t="s">
        <v>2765</v>
      </c>
      <c r="AB160" s="19" t="s">
        <v>2865</v>
      </c>
      <c r="AC160" s="19" t="s">
        <v>2866</v>
      </c>
      <c r="AD160" s="19" t="s">
        <v>2867</v>
      </c>
    </row>
    <row r="161" spans="1:30" hidden="1">
      <c r="A161" s="58" t="s">
        <v>2918</v>
      </c>
      <c r="B161" s="63"/>
      <c r="C161" s="69">
        <v>36</v>
      </c>
      <c r="D161" s="19" t="s">
        <v>313</v>
      </c>
      <c r="E161" s="19" t="s">
        <v>314</v>
      </c>
      <c r="F161" s="19" t="s">
        <v>315</v>
      </c>
      <c r="G161" s="19" t="s">
        <v>1425</v>
      </c>
      <c r="H161" s="19" t="s">
        <v>1426</v>
      </c>
      <c r="I161" s="19" t="s">
        <v>1427</v>
      </c>
      <c r="J161" s="19" t="s">
        <v>1777</v>
      </c>
      <c r="K161" s="19" t="s">
        <v>1778</v>
      </c>
      <c r="L161" s="19" t="s">
        <v>1779</v>
      </c>
      <c r="M161" s="19" t="s">
        <v>1879</v>
      </c>
      <c r="N161" s="19" t="s">
        <v>1880</v>
      </c>
      <c r="O161" s="19" t="s">
        <v>1881</v>
      </c>
      <c r="P161" s="19" t="s">
        <v>1981</v>
      </c>
      <c r="Q161" s="19" t="s">
        <v>1982</v>
      </c>
      <c r="R161" s="19" t="s">
        <v>1983</v>
      </c>
      <c r="S161" s="19" t="s">
        <v>2333</v>
      </c>
      <c r="T161" s="19" t="s">
        <v>2334</v>
      </c>
      <c r="U161" s="19" t="s">
        <v>2335</v>
      </c>
      <c r="V161" s="19" t="s">
        <v>2435</v>
      </c>
      <c r="W161" s="19" t="s">
        <v>2436</v>
      </c>
      <c r="X161" s="19" t="s">
        <v>2437</v>
      </c>
      <c r="Y161" s="19" t="s">
        <v>2715</v>
      </c>
      <c r="Z161" s="19" t="s">
        <v>2716</v>
      </c>
      <c r="AA161" s="19" t="s">
        <v>2717</v>
      </c>
      <c r="AB161" s="19" t="s">
        <v>2817</v>
      </c>
      <c r="AC161" s="19" t="s">
        <v>2818</v>
      </c>
      <c r="AD161" s="19" t="s">
        <v>2819</v>
      </c>
    </row>
    <row r="162" spans="1:30" hidden="1">
      <c r="B162" s="67"/>
      <c r="C162" s="6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</row>
    <row r="163" spans="1:30" ht="15" hidden="1" customHeight="1">
      <c r="B163" s="67"/>
      <c r="C163" s="6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</row>
    <row r="164" spans="1:30" ht="15" hidden="1" customHeight="1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</row>
    <row r="165" spans="1:30" ht="15" hidden="1" customHeight="1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</row>
    <row r="166" spans="1:30" ht="15" customHeight="1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</row>
  </sheetData>
  <mergeCells count="25">
    <mergeCell ref="C10:E10"/>
    <mergeCell ref="G10:I10"/>
    <mergeCell ref="B5:K5"/>
    <mergeCell ref="B6:K6"/>
    <mergeCell ref="L6:T6"/>
    <mergeCell ref="A8:H8"/>
    <mergeCell ref="L8:R8"/>
    <mergeCell ref="S122:U122"/>
    <mergeCell ref="V122:X122"/>
    <mergeCell ref="D72:F72"/>
    <mergeCell ref="G72:I72"/>
    <mergeCell ref="J72:L72"/>
    <mergeCell ref="M72:O72"/>
    <mergeCell ref="P72:R72"/>
    <mergeCell ref="S72:U72"/>
    <mergeCell ref="D122:F122"/>
    <mergeCell ref="G122:I122"/>
    <mergeCell ref="J122:L122"/>
    <mergeCell ref="M122:O122"/>
    <mergeCell ref="P122:R122"/>
    <mergeCell ref="Y122:AA122"/>
    <mergeCell ref="AB122:AD122"/>
    <mergeCell ref="V72:X72"/>
    <mergeCell ref="Y72:AA72"/>
    <mergeCell ref="AB72:AD72"/>
  </mergeCells>
  <dataValidations count="1">
    <dataValidation type="list" allowBlank="1" showInputMessage="1" showErrorMessage="1" sqref="C10:E10" xr:uid="{F2F78834-F3BB-4C39-9D43-84BD6D6F6669}">
      <formula1>$B$55:$B$63</formula1>
    </dataValidation>
  </dataValidations>
  <hyperlinks>
    <hyperlink ref="A53" r:id="rId1" display="http://www.abs.gov.au/websitedbs/d3310114.nsf/Home/©+Copyright?OpenDocument" xr:uid="{54507826-AE1E-4A92-8539-E91C315107A6}"/>
    <hyperlink ref="G143" location="A126252550V" display="A126252550V" xr:uid="{AF5C87B2-09FC-4CB2-ABF2-667895041DE9}"/>
    <hyperlink ref="H143" location="A126267238C" display="A126267238C" xr:uid="{CF99A597-1EFE-402C-9906-897D3E1F859A}"/>
    <hyperlink ref="I143" location="A126259894A" display="A126259894A" xr:uid="{68ED0933-3B82-4BBC-A134-95972E49775F}"/>
    <hyperlink ref="G126" location="A126252586W" display="A126252586W" xr:uid="{B4C4A218-EBDF-4355-9762-47A8C4466937}"/>
    <hyperlink ref="H126" location="A126267274L" display="A126267274L" xr:uid="{39D4C99C-B176-42FC-892D-04B38E552B99}"/>
    <hyperlink ref="I126" location="A126259930X" display="A126259930X" xr:uid="{DD55A4C1-E694-4EFD-B6D9-334CFAC34A29}"/>
    <hyperlink ref="G127" location="A126252534V" display="A126252534V" xr:uid="{1F4AEDE9-55CF-43A6-854B-D4C6FEF18925}"/>
    <hyperlink ref="H127" location="A126267222K" display="A126267222K" xr:uid="{47F997D1-EA79-49B1-9CDC-4917636B68A2}"/>
    <hyperlink ref="I127" location="A126259878A" display="A126259878A" xr:uid="{C6B12F21-0467-4F93-96F5-4C776BC891D8}"/>
    <hyperlink ref="G128" location="A126252590L" display="A126252590L" xr:uid="{EF1E1DB7-03A9-44EA-913A-F4D17DD70978}"/>
    <hyperlink ref="H128" location="A126267278W" display="A126267278W" xr:uid="{05A8E2C9-72C7-4ECF-90A2-E4917C9ECF69}"/>
    <hyperlink ref="I128" location="A126259934J" display="A126259934J" xr:uid="{FBA3CCB4-9070-4AD6-8146-D1E612E72058}"/>
    <hyperlink ref="G129" location="A126252594W" display="A126252594W" xr:uid="{9FF60293-8615-410B-BB6E-1D91791E0A48}"/>
    <hyperlink ref="H129" location="A126267282L" display="A126267282L" xr:uid="{465E504B-F222-4058-AB89-C1A18D64F4F3}"/>
    <hyperlink ref="I129" location="A126259938T" display="A126259938T" xr:uid="{CB291358-AF95-4500-99EF-72AF80684BD9}"/>
    <hyperlink ref="G130" location="A126252538C" display="A126252538C" xr:uid="{A1D0F138-3C5A-4531-AB2C-9BF20E0731F3}"/>
    <hyperlink ref="H130" location="A126267226V" display="A126267226V" xr:uid="{069ABFD9-FBFF-42D8-99AA-AB6AF9779D62}"/>
    <hyperlink ref="I130" location="A126259882T" display="A126259882T" xr:uid="{92C75EB5-6F35-4F6A-8582-7DE5BB56989B}"/>
    <hyperlink ref="G131" location="A126252542V" display="A126252542V" xr:uid="{A213F5A3-A0E7-470E-B3B5-FC088C6FD781}"/>
    <hyperlink ref="H131" location="A126267230K" display="A126267230K" xr:uid="{43789D7A-8AB2-4F6A-B7CC-B5782EA14CEF}"/>
    <hyperlink ref="I131" location="A126259886A" display="A126259886A" xr:uid="{483A4512-30D7-4909-8994-CD241CD85826}"/>
    <hyperlink ref="G132" location="A126252566L" display="A126252566L" xr:uid="{46C8C1DD-F95A-4597-A7B7-CF0B16A82BC4}"/>
    <hyperlink ref="H132" location="A126267254C" display="A126267254C" xr:uid="{10D04BEE-06EB-4E57-BBCB-32AAF046495E}"/>
    <hyperlink ref="I132" location="A126259910R" display="A126259910R" xr:uid="{1A1FB7B1-DB5E-4AD4-98A1-08A31962C08A}"/>
    <hyperlink ref="G133" location="A126252510A" display="A126252510A" xr:uid="{9BDEFC58-3964-407B-8AEE-131B2068E51F}"/>
    <hyperlink ref="H133" location="A126267198W" display="A126267198W" xr:uid="{67165E02-FC39-47D3-BA0A-CF2B8F90AA22}"/>
    <hyperlink ref="I133" location="A126259854J" display="A126259854J" xr:uid="{8104E10F-9A84-456C-96B3-CFBA440E3006}"/>
    <hyperlink ref="G134" location="A126252598F" display="A126252598F" xr:uid="{52FB4CC6-5B2B-4B8D-9B55-16289BD7D6B0}"/>
    <hyperlink ref="H134" location="A126267286W" display="A126267286W" xr:uid="{C6F6376D-6B38-40C6-A949-2EB1F1115B98}"/>
    <hyperlink ref="I134" location="A126259942J" display="A126259942J" xr:uid="{135D022B-4D99-4680-A246-A3EE5C8A3291}"/>
    <hyperlink ref="G135" location="A126252570C" display="A126252570C" xr:uid="{E0D160F5-5149-4FDA-BC63-8E1007E38D73}"/>
    <hyperlink ref="H135" location="A126267258L" display="A126267258L" xr:uid="{B56A8940-9220-424B-B98F-EE7FC72EA9F4}"/>
    <hyperlink ref="I135" location="A126259914X" display="A126259914X" xr:uid="{6166BBF9-E62C-4CF1-A44F-EB7E4F445E4B}"/>
    <hyperlink ref="G136" location="A126252602K" display="A126252602K" xr:uid="{55D24DCB-27E1-4CE7-9AE1-178F3B1E80DE}"/>
    <hyperlink ref="H136" location="A126267290L" display="A126267290L" xr:uid="{137CF685-9EC0-480A-9F4A-8D8F32F039F4}"/>
    <hyperlink ref="I136" location="A126259946T" display="A126259946T" xr:uid="{95DCC7AA-2BE0-49E2-A731-C19763C1FB0F}"/>
    <hyperlink ref="G137" location="A126252514K" display="A126252514K" xr:uid="{A7299C2E-E58F-409D-A5F8-925D60F91A41}"/>
    <hyperlink ref="H137" location="A126267202A" display="A126267202A" xr:uid="{3A5BDF99-FB35-4BE2-AD40-91E9C869052D}"/>
    <hyperlink ref="I137" location="A126259858T" display="A126259858T" xr:uid="{B63E656F-2104-4E80-ACCE-BC1F84645875}"/>
    <hyperlink ref="G138" location="A126252474C" display="A126252474C" xr:uid="{8E892871-C323-4504-947D-4E3FC33A9FDD}"/>
    <hyperlink ref="H138" location="A126267162V" display="A126267162V" xr:uid="{0468B2C5-68BD-45DE-8957-F2EB399DC44D}"/>
    <hyperlink ref="I138" location="A126259818X" display="A126259818X" xr:uid="{7E433429-AEB6-4AFF-91F4-C5260E399BD0}"/>
    <hyperlink ref="G139" location="A126252486L" display="A126252486L" xr:uid="{8A6A2F4D-AA02-4429-BF94-53F28FE2D050}"/>
    <hyperlink ref="H139" location="A126267174C" display="A126267174C" xr:uid="{FF8817EF-7E7A-4FF4-98A0-C16ECD1A1DC2}"/>
    <hyperlink ref="I139" location="A126259830R" display="A126259830R" xr:uid="{813BF588-4002-4205-83C5-B3E31019C8EE}"/>
    <hyperlink ref="G141" location="A126252546C" display="A126252546C" xr:uid="{BCFFCCAB-EDDD-4D1F-A31C-032F1F9C68DA}"/>
    <hyperlink ref="H141" location="A126267234V" display="A126267234V" xr:uid="{3E7C6DA6-B320-4182-B70A-8EF75EB79197}"/>
    <hyperlink ref="I141" location="A126259890T" display="A126259890T" xr:uid="{985E87EE-0E66-45BC-96FF-CEA34858EF9B}"/>
    <hyperlink ref="G142" location="A126252490C" display="A126252490C" xr:uid="{9D3DE78B-5436-4B83-BF48-3510BD80D31B}"/>
    <hyperlink ref="H142" location="A126267178L" display="A126267178L" xr:uid="{896D33F8-D8A7-422B-8543-215533EA43C9}"/>
    <hyperlink ref="I142" location="A126259834X" display="A126259834X" xr:uid="{84F5AD9E-66B4-4123-8642-B31E8A94425A}"/>
    <hyperlink ref="G161" location="A126252482C" display="A126252482C" xr:uid="{EF440F97-76CC-47B8-B813-1498861E2E1B}"/>
    <hyperlink ref="H161" location="A126267170V" display="A126267170V" xr:uid="{989ECCE8-C0A3-4DE6-ACE4-A7ACC057FB1A}"/>
    <hyperlink ref="I161" location="A126259826X" display="A126259826X" xr:uid="{B7117761-3A97-4F8B-8417-B2F859DEBC69}"/>
    <hyperlink ref="G145" location="A126252574L" display="A126252574L" xr:uid="{492AAA93-C5E7-4115-B091-18872AD28993}"/>
    <hyperlink ref="H145" location="A126267262C" display="A126267262C" xr:uid="{17AB231F-D185-4C02-848C-B011B3E59D24}"/>
    <hyperlink ref="I145" location="A126259918J" display="A126259918J" xr:uid="{C624441A-1E32-4981-861E-CDE786A5BA4B}"/>
    <hyperlink ref="G146" location="A126252578W" display="A126252578W" xr:uid="{952ED11B-ECE0-4D46-A52D-ABB74222AAE6}"/>
    <hyperlink ref="H146" location="A126267266L" display="A126267266L" xr:uid="{DEB6AF52-5EAC-4214-8D39-D3C5382B2F8D}"/>
    <hyperlink ref="I146" location="A126259922X" display="A126259922X" xr:uid="{8C9F7A74-C384-4947-9025-669DDA923E41}"/>
    <hyperlink ref="G147" location="A126252498W" display="A126252498W" xr:uid="{56AB3049-9E26-402D-B7B4-50A29F95BB1C}"/>
    <hyperlink ref="H147" location="A126267186L" display="A126267186L" xr:uid="{FBD212A8-2188-4FDB-B695-D55A236EAB5E}"/>
    <hyperlink ref="I147" location="A126259842X" display="A126259842X" xr:uid="{30DD85F5-5566-473F-A63D-C26A8A6EEC9C}"/>
    <hyperlink ref="G148" location="A126252478L" display="A126252478L" xr:uid="{DDE1BB42-42BD-4D52-AEC6-239DD9B35BF9}"/>
    <hyperlink ref="H148" location="A126267166C" display="A126267166C" xr:uid="{D238C793-AB42-42EF-BCAC-D19EEB062E91}"/>
    <hyperlink ref="I148" location="A126259822R" display="A126259822R" xr:uid="{F19724E5-8082-45DC-93BC-0B75D116D35B}"/>
    <hyperlink ref="G149" location="A126252518V" display="A126252518V" xr:uid="{392F5744-B588-4938-8B66-44349F8C3151}"/>
    <hyperlink ref="H149" location="A126267206K" display="A126267206K" xr:uid="{4B43390F-4AEB-4441-8355-9E98CF58422D}"/>
    <hyperlink ref="I149" location="A126259862J" display="A126259862J" xr:uid="{F1885103-6D54-497A-B9AD-E376ADA06046}"/>
    <hyperlink ref="G150" location="A126252494L" display="A126252494L" xr:uid="{DF538C41-8486-4EDC-9248-B19F00C6A577}"/>
    <hyperlink ref="H150" location="A126267182C" display="A126267182C" xr:uid="{20D26117-9345-4433-8AEC-07DE30BB8CC6}"/>
    <hyperlink ref="I150" location="A126259838J" display="A126259838J" xr:uid="{5195E06E-9494-4CC2-98CE-A43C84708569}"/>
    <hyperlink ref="G151" location="A126252522K" display="A126252522K" xr:uid="{06FC2D11-DC85-405A-AAB7-1888B414D05C}"/>
    <hyperlink ref="H151" location="A126267210A" display="A126267210A" xr:uid="{CD9C35B2-82DD-4B9F-8A90-04AA044992FD}"/>
    <hyperlink ref="I151" location="A126259866T" display="A126259866T" xr:uid="{9AF91E64-3BE4-4B54-A055-3890D4C8A8B2}"/>
    <hyperlink ref="G152" location="A126252502A" display="A126252502A" xr:uid="{4DBC81E5-FA34-414F-94CC-1242ACEAE76C}"/>
    <hyperlink ref="H152" location="A126267190C" display="A126267190C" xr:uid="{F0F0F46B-EC81-4376-9F9D-F6C6CCE5AABD}"/>
    <hyperlink ref="I152" location="A126259846J" display="A126259846J" xr:uid="{B6966305-6A8F-46F3-9452-C18885D5FD5B}"/>
    <hyperlink ref="G153" location="A126252526V" display="A126252526V" xr:uid="{E326F46C-98D1-4B54-8D2D-2D5CD78F8980}"/>
    <hyperlink ref="H153" location="A126267214K" display="A126267214K" xr:uid="{FF41C5D1-5698-4C40-B17F-994556AD17D0}"/>
    <hyperlink ref="I153" location="A126259870J" display="A126259870J" xr:uid="{DF66AB20-9508-4300-95D8-410371C06CDF}"/>
    <hyperlink ref="G154" location="A126252554C" display="A126252554C" xr:uid="{D030A17C-AD54-4685-BE49-61C0EC18B7E3}"/>
    <hyperlink ref="H154" location="A126267242V" display="A126267242V" xr:uid="{EE3011F5-CBA7-40AD-92C6-166284E34892}"/>
    <hyperlink ref="I154" location="A126259898K" display="A126259898K" xr:uid="{8C19AEE1-37DA-42A9-9165-421FF6B90275}"/>
    <hyperlink ref="G155" location="A126252530K" display="A126252530K" xr:uid="{40A80B16-C307-4207-99FF-35359E0FFA9F}"/>
    <hyperlink ref="H155" location="A126267218V" display="A126267218V" xr:uid="{D73BF4C4-0CF2-4F69-9DB4-E6B282802ABF}"/>
    <hyperlink ref="I155" location="A126259874T" display="A126259874T" xr:uid="{64C600E0-2AE9-4391-BEA3-9EE2226583B4}"/>
    <hyperlink ref="G156" location="A126252506K" display="A126252506K" xr:uid="{F04D02FF-51CE-47EE-9A27-2C1E5356C2BB}"/>
    <hyperlink ref="H156" location="A126267194L" display="A126267194L" xr:uid="{274DB018-55DD-4470-B6DA-0AC3F23684C2}"/>
    <hyperlink ref="I156" location="A126259850X" display="A126259850X" xr:uid="{B2991867-303B-4F33-B052-D6184E4B807B}"/>
    <hyperlink ref="G157" location="A126252582L" display="A126252582L" xr:uid="{E7438DC7-FB97-4DEE-9856-DC4110805E40}"/>
    <hyperlink ref="H157" location="A126267270C" display="A126267270C" xr:uid="{B280DD50-DA6F-4D4F-8C0A-1C3F0A08049A}"/>
    <hyperlink ref="I157" location="A126259926J" display="A126259926J" xr:uid="{25418F49-A5B6-4F41-8885-8260B59AEFA7}"/>
    <hyperlink ref="G158" location="A126252558L" display="A126252558L" xr:uid="{FC06E416-CCE3-4A68-BBC4-89D0C755725F}"/>
    <hyperlink ref="H158" location="A126267246C" display="A126267246C" xr:uid="{8BF08BCF-5D2A-4757-9401-75AD66A06366}"/>
    <hyperlink ref="I158" location="A126259902R" display="A126259902R" xr:uid="{DDE20785-1CDB-477C-BD04-2F24D4757488}"/>
    <hyperlink ref="G159" location="A126252562C" display="A126252562C" xr:uid="{21C63B5A-5015-48BD-9C6E-0754BDA77EC7}"/>
    <hyperlink ref="H159" location="A126267250V" display="A126267250V" xr:uid="{C239058D-174F-45E1-9305-733E69608E08}"/>
    <hyperlink ref="I159" location="A126259906X" display="A126259906X" xr:uid="{0D9A56AF-917D-4DD7-AAD1-28E631D7C5DD}"/>
    <hyperlink ref="G160" location="A126252606V" display="A126252606V" xr:uid="{2D55C85A-A37C-4FC0-AEB4-C52BB2AA37A6}"/>
    <hyperlink ref="H160" location="A126267294W" display="A126267294W" xr:uid="{D7FC96E0-4C08-43E0-BC1E-1058D0F41A25}"/>
    <hyperlink ref="I160" location="A126259950J" display="A126259950J" xr:uid="{21303D4A-336E-475D-8183-1B371ED4F1D3}"/>
    <hyperlink ref="J143" location="A126252006R" display="A126252006R" xr:uid="{FCC9DBFE-0B43-45DC-9CBB-A3B850B94586}"/>
    <hyperlink ref="K143" location="A126266694R" display="A126266694R" xr:uid="{8687CDD9-BABE-4BCF-BF9E-F500EEA0768A}"/>
    <hyperlink ref="L143" location="A126259350C" display="A126259350C" xr:uid="{B0647685-F7DF-47FE-8F33-9DD85829C46A}"/>
    <hyperlink ref="J126" location="A126252042X" display="A126252042X" xr:uid="{AE4634F3-9FD1-47F8-8DB2-9E51877F2E40}"/>
    <hyperlink ref="K126" location="A126266730L" display="A126266730L" xr:uid="{1AEF6EA8-354C-4FB3-98FF-F88C0ECE256A}"/>
    <hyperlink ref="L126" location="A126259386F" display="A126259386F" xr:uid="{29846C67-B832-4F82-A926-9DD30B066727}"/>
    <hyperlink ref="J127" location="A126251990F" display="A126251990F" xr:uid="{23CCC969-92BE-43F6-8AC7-B561A0AA4616}"/>
    <hyperlink ref="K127" location="A126266678R" display="A126266678R" xr:uid="{2021E9AF-E860-48AF-9CCD-3FF0F156B491}"/>
    <hyperlink ref="L127" location="A126259334C" display="A126259334C" xr:uid="{9A92C415-3452-4777-98F1-DDA4BE69CBB3}"/>
    <hyperlink ref="J128" location="A126252046J" display="A126252046J" xr:uid="{CE03C18C-351E-4717-A25F-95E28049663B}"/>
    <hyperlink ref="K128" location="A126266734W" display="A126266734W" xr:uid="{1B504982-0996-46B1-AE7A-D70FE84D87BD}"/>
    <hyperlink ref="L128" location="A126259390W" display="A126259390W" xr:uid="{D7C84962-D319-4243-B9CF-3736BED4AB82}"/>
    <hyperlink ref="J129" location="A126252050X" display="A126252050X" xr:uid="{068F30CF-1628-450F-8422-1EF0477B95CD}"/>
    <hyperlink ref="K129" location="A126266738F" display="A126266738F" xr:uid="{1C06C1D8-6B35-4F06-B854-6D6253650990}"/>
    <hyperlink ref="L129" location="A126259394F" display="A126259394F" xr:uid="{D8AB626A-829C-4E6B-9353-051D3C03DE1E}"/>
    <hyperlink ref="J130" location="A126251994R" display="A126251994R" xr:uid="{2887BE02-8761-4A2B-A54D-29C099E60421}"/>
    <hyperlink ref="K130" location="A126266682F" display="A126266682F" xr:uid="{9A70D806-D111-47DC-9889-00A1303D62D8}"/>
    <hyperlink ref="L130" location="A126259338L" display="A126259338L" xr:uid="{260702D0-4A3C-4AAF-9E37-9EB2574AC993}"/>
    <hyperlink ref="J131" location="A126251998X" display="A126251998X" xr:uid="{F74A7FB7-13CD-4BDE-AFAA-A7435A8C4209}"/>
    <hyperlink ref="K131" location="A126266686R" display="A126266686R" xr:uid="{3C0C1EC6-4B04-4B6C-9F63-4A70A65948AD}"/>
    <hyperlink ref="L131" location="A126259342C" display="A126259342C" xr:uid="{3A62EED7-F2BC-4DE2-9596-BAE2F5BE90D7}"/>
    <hyperlink ref="J132" location="A126252022R" display="A126252022R" xr:uid="{A683B6EC-3F3C-48A3-A753-488B5AA70A0C}"/>
    <hyperlink ref="K132" location="A126266710C" display="A126266710C" xr:uid="{91411E3C-A285-42F4-9937-5F4BA29A01D8}"/>
    <hyperlink ref="L132" location="A126259366W" display="A126259366W" xr:uid="{788892F6-5F12-40F1-A90B-01162AA834AE}"/>
    <hyperlink ref="J133" location="A126251966F" display="A126251966F" xr:uid="{E23CBDF9-0CE9-4FF0-9594-FCE04A085604}"/>
    <hyperlink ref="K133" location="A126266654W" display="A126266654W" xr:uid="{488E930C-B9A8-4031-8CA0-2B1BE3767026}"/>
    <hyperlink ref="L133" location="A126259310K" display="A126259310K" xr:uid="{54E875C9-A369-4148-B710-8590A14607F4}"/>
    <hyperlink ref="J134" location="A126252054J" display="A126252054J" xr:uid="{834E753B-F9CA-46AD-AB11-7D718E24BE8D}"/>
    <hyperlink ref="K134" location="A126266742W" display="A126266742W" xr:uid="{C90B95FC-F65A-4089-BD50-05D88D54F52F}"/>
    <hyperlink ref="L134" location="A126259398R" display="A126259398R" xr:uid="{5AAA4E63-B69A-4E56-827C-0CC5F3A71FC3}"/>
    <hyperlink ref="J135" location="A126252026X" display="A126252026X" xr:uid="{C3DC3758-8C5B-40B5-916F-09A460373D55}"/>
    <hyperlink ref="K135" location="A126266714L" display="A126266714L" xr:uid="{07F749F0-4B2D-4172-90A0-12B1E3444109}"/>
    <hyperlink ref="L135" location="A126259370L" display="A126259370L" xr:uid="{5407322A-0E00-4CCE-A40B-7B268E28EFA1}"/>
    <hyperlink ref="J136" location="A126252058T" display="A126252058T" xr:uid="{5C1133C1-786A-4D9D-9683-4BFA659892B9}"/>
    <hyperlink ref="K136" location="A126266746F" display="A126266746F" xr:uid="{86AB4733-A3D5-4348-8A66-8489BE004D81}"/>
    <hyperlink ref="L136" location="A126259402V" display="A126259402V" xr:uid="{892841EA-41EF-4BC8-A087-013F5CC7FB34}"/>
    <hyperlink ref="J137" location="A126251970W" display="A126251970W" xr:uid="{A6F20F89-72C3-46AA-877B-354B370903AA}"/>
    <hyperlink ref="K137" location="A126266658F" display="A126266658F" xr:uid="{FAD4F6C5-958B-4150-B1A6-6B7A33F69607}"/>
    <hyperlink ref="L137" location="A126259314V" display="A126259314V" xr:uid="{6D6459E4-60C1-40C3-B6CE-60F78C5A8F4D}"/>
    <hyperlink ref="J138" location="A126251930C" display="A126251930C" xr:uid="{8081700C-4225-455C-B3DD-7A400CD72A88}"/>
    <hyperlink ref="K138" location="A126266618L" display="A126266618L" xr:uid="{F390F201-A5B3-4BEC-8113-114753033847}"/>
    <hyperlink ref="L138" location="A126259274L" display="A126259274L" xr:uid="{5AF3331D-835C-4F6B-A25F-E30C7DE00178}"/>
    <hyperlink ref="J139" location="A126251942L" display="A126251942L" xr:uid="{5FF78A59-F63C-4DC4-BDE4-0F57C9926CE4}"/>
    <hyperlink ref="K139" location="A126266630C" display="A126266630C" xr:uid="{B1966622-E264-454B-9171-227C6807BFE3}"/>
    <hyperlink ref="L139" location="A126259286W" display="A126259286W" xr:uid="{A9F8C504-6F88-431E-BA16-A07C4656C1B2}"/>
    <hyperlink ref="J141" location="A126252002F" display="A126252002F" xr:uid="{83A827C6-DD8E-4F5E-B864-1623A0FDCEB0}"/>
    <hyperlink ref="K141" location="A126266690F" display="A126266690F" xr:uid="{7EAED08C-C7E1-4666-B79B-968085001062}"/>
    <hyperlink ref="L141" location="A126259346L" display="A126259346L" xr:uid="{AD749829-7990-4CDF-8634-6D7F09594703}"/>
    <hyperlink ref="J142" location="A126251946W" display="A126251946W" xr:uid="{6690267E-2686-42B9-8C35-69069259DCFD}"/>
    <hyperlink ref="K142" location="A126266634L" display="A126266634L" xr:uid="{EFA526AE-9985-42BC-852A-D35140BF8FF6}"/>
    <hyperlink ref="L142" location="A126259290L" display="A126259290L" xr:uid="{0E546F65-DAF0-4B1B-AAA9-659A0AF195A1}"/>
    <hyperlink ref="J161" location="A126251938W" display="A126251938W" xr:uid="{6152BDAE-17A7-4F76-953C-EAC6DC19D81D}"/>
    <hyperlink ref="K161" location="A126266626L" display="A126266626L" xr:uid="{C8C5CCA0-2AE5-439E-A8F1-8DFB89372A3F}"/>
    <hyperlink ref="L161" location="A126259282L" display="A126259282L" xr:uid="{DBC5AB69-B220-48EE-8A6D-15F0E54724D0}"/>
    <hyperlink ref="J145" location="A126252030R" display="A126252030R" xr:uid="{1374F48A-B7D5-4100-A10E-AB33A5E77528}"/>
    <hyperlink ref="K145" location="A126266718W" display="A126266718W" xr:uid="{6859AD9D-A9E7-445B-80C7-8E865808BED0}"/>
    <hyperlink ref="L145" location="A126259374W" display="A126259374W" xr:uid="{B9EFADA5-11CC-4A49-B239-12E9BEB8FAF3}"/>
    <hyperlink ref="J146" location="A126252034X" display="A126252034X" xr:uid="{EE2A4BF2-3E63-46C5-8D92-C30D5C30D146}"/>
    <hyperlink ref="K146" location="A126266722L" display="A126266722L" xr:uid="{3F460E8E-8492-454F-A5E0-1872A32C9EC2}"/>
    <hyperlink ref="L146" location="A126259378F" display="A126259378F" xr:uid="{05C72BC6-619F-4E1B-973D-A089F62FB270}"/>
    <hyperlink ref="J147" location="A126251954W" display="A126251954W" xr:uid="{0EABE987-2153-419C-8E22-681C07A5419B}"/>
    <hyperlink ref="K147" location="A126266642L" display="A126266642L" xr:uid="{F4DBC2B7-C76D-4DB8-8CA9-C08F291DB7AB}"/>
    <hyperlink ref="L147" location="A126259298F" display="A126259298F" xr:uid="{A95D119A-89B5-4EE9-A275-7FAED7306759}"/>
    <hyperlink ref="J148" location="A126251934L" display="A126251934L" xr:uid="{0D5AC1BF-8E9E-4CB6-998F-7801F8453F18}"/>
    <hyperlink ref="K148" location="A126266622C" display="A126266622C" xr:uid="{27688502-988D-41C0-979F-8AA266A1766B}"/>
    <hyperlink ref="L148" location="A126259278W" display="A126259278W" xr:uid="{2933BC15-FEDC-4825-93E6-7178D82A0166}"/>
    <hyperlink ref="J149" location="A126251974F" display="A126251974F" xr:uid="{EA6417FC-147A-4A4F-858F-F39641CB53BB}"/>
    <hyperlink ref="K149" location="A126266662W" display="A126266662W" xr:uid="{AAF7B4E7-E0BA-4819-9797-4035CF8F8BF6}"/>
    <hyperlink ref="L149" location="A126259318C" display="A126259318C" xr:uid="{A4ECE102-52FD-4C05-9C7A-A6DABD24DCF1}"/>
    <hyperlink ref="J150" location="A126251950L" display="A126251950L" xr:uid="{40076EB9-444A-484A-82EF-404B749FCB1D}"/>
    <hyperlink ref="K150" location="A126266638W" display="A126266638W" xr:uid="{5BEE79E9-9C69-468E-945C-2C98F099ECEC}"/>
    <hyperlink ref="L150" location="A126259294W" display="A126259294W" xr:uid="{52455A84-E9C7-46CD-8E22-4D861A93D447}"/>
    <hyperlink ref="J151" location="A126251978R" display="A126251978R" xr:uid="{36E4F1FE-6DD6-4884-B822-C48F8067CD9F}"/>
    <hyperlink ref="K151" location="A126266666F" display="A126266666F" xr:uid="{434BC2F6-6DB6-4E72-9603-C388D53D3A7B}"/>
    <hyperlink ref="L151" location="A126259322V" display="A126259322V" xr:uid="{DD114FEC-01E9-455C-BA9E-8D7A6E95296A}"/>
    <hyperlink ref="J152" location="A126251958F" display="A126251958F" xr:uid="{54721A61-6759-4EEE-81B5-68D3B17C2A59}"/>
    <hyperlink ref="K152" location="A126266646W" display="A126266646W" xr:uid="{DF201DA0-571A-4EA1-A98B-4EAA76D7E6BB}"/>
    <hyperlink ref="L152" location="A126259302K" display="A126259302K" xr:uid="{55A322FC-4230-4F56-B6BF-EA31BAC30E68}"/>
    <hyperlink ref="J153" location="A126251982F" display="A126251982F" xr:uid="{EC4344ED-5BBF-4984-B7A6-AB373259AB23}"/>
    <hyperlink ref="K153" location="A126266670W" display="A126266670W" xr:uid="{F0E6D5E7-673D-45FB-9192-112175CA894B}"/>
    <hyperlink ref="L153" location="A126259326C" display="A126259326C" xr:uid="{85108E8E-E813-4354-A97B-845B2B992C5E}"/>
    <hyperlink ref="J154" location="A126252010F" display="A126252010F" xr:uid="{62791644-17F9-455D-9F4E-68E7D18F64B2}"/>
    <hyperlink ref="K154" location="A126266698X" display="A126266698X" xr:uid="{12E35DD0-7E89-4521-89D0-E739EC40BF8D}"/>
    <hyperlink ref="L154" location="A126259354L" display="A126259354L" xr:uid="{7B2EBFD8-B7E4-4B42-9B14-421B6B233642}"/>
    <hyperlink ref="J155" location="A126251986R" display="A126251986R" xr:uid="{FCB9BFB6-33E1-446E-BA92-D73301C08134}"/>
    <hyperlink ref="K155" location="A126266674F" display="A126266674F" xr:uid="{59C1ED7B-1685-464B-888D-FA046459D219}"/>
    <hyperlink ref="L155" location="A126259330V" display="A126259330V" xr:uid="{834AEE16-5AE2-418D-BFA0-55651522A468}"/>
    <hyperlink ref="J156" location="A126251962W" display="A126251962W" xr:uid="{8B474390-5E6A-41C3-A844-2C8D61ABEB1E}"/>
    <hyperlink ref="K156" location="A126266650L" display="A126266650L" xr:uid="{76793CCF-D611-4269-A367-9800CFF8B9D2}"/>
    <hyperlink ref="L156" location="A126259306V" display="A126259306V" xr:uid="{64DD6C4B-F57A-4E9F-B7C8-D76699082777}"/>
    <hyperlink ref="J157" location="A126252038J" display="A126252038J" xr:uid="{8406147B-EAE8-4F9F-96EB-00F5AB2B1060}"/>
    <hyperlink ref="K157" location="A126266726W" display="A126266726W" xr:uid="{AB93B120-618A-4B54-AAF8-76606AAD0E3C}"/>
    <hyperlink ref="L157" location="A126259382W" display="A126259382W" xr:uid="{CBEBA281-F80A-4598-8329-3B33012F6D87}"/>
    <hyperlink ref="J158" location="A126252014R" display="A126252014R" xr:uid="{A78F1BDE-66CB-43B2-8FBC-56AFDCF67008}"/>
    <hyperlink ref="K158" location="A126266702C" display="A126266702C" xr:uid="{64FCC320-D69E-4B60-BEF3-3301F1087B09}"/>
    <hyperlink ref="L158" location="A126259358W" display="A126259358W" xr:uid="{FB8F6554-65FA-4D17-93E0-81362747A184}"/>
    <hyperlink ref="J159" location="A126252018X" display="A126252018X" xr:uid="{85415123-71D1-4407-8F37-67992C3FA707}"/>
    <hyperlink ref="K159" location="A126266706L" display="A126266706L" xr:uid="{4F97CC3D-A16E-49B8-A556-19AA8526B34D}"/>
    <hyperlink ref="L159" location="A126259362L" display="A126259362L" xr:uid="{85E147EF-8DEC-4049-9CAF-DAD30AFBAEA6}"/>
    <hyperlink ref="J160" location="A126252062J" display="A126252062J" xr:uid="{65AFF806-D8EC-4147-B372-31311E8A0FD1}"/>
    <hyperlink ref="K160" location="A126266750W" display="A126266750W" xr:uid="{C2CB2B4B-F530-4A82-9E0A-31D27FE0CBAD}"/>
    <hyperlink ref="L160" location="A126259406C" display="A126259406C" xr:uid="{DC2AFA77-E569-4354-82AA-7C8418CE441D}"/>
    <hyperlink ref="M143" location="A126252686F" display="A126252686F" xr:uid="{162EDF60-1C51-4DE8-89C7-4DA7EABF9E71}"/>
    <hyperlink ref="N143" location="A126267374W" display="A126267374W" xr:uid="{EB7FC791-DC72-47A0-AE5D-21544C6AB097}"/>
    <hyperlink ref="O143" location="A126260030R" display="A126260030R" xr:uid="{7E3B103D-BC01-4A01-90E3-432FA14599A4}"/>
    <hyperlink ref="M126" location="A126252722C" display="A126252722C" xr:uid="{C3AE2AF1-4C7C-4C9D-855E-A5CFFA2C2DDB}"/>
    <hyperlink ref="N126" location="A126267410V" display="A126267410V" xr:uid="{D52F8871-4B8F-467B-851B-75901029B7BA}"/>
    <hyperlink ref="O126" location="A126260066T" display="A126260066T" xr:uid="{A0552EF7-BD06-430A-A662-78C32E61A379}"/>
    <hyperlink ref="M127" location="A126252670L" display="A126252670L" xr:uid="{B3F80617-8DE2-4907-AB7E-9DEF4EB7F60B}"/>
    <hyperlink ref="N127" location="A126267358W" display="A126267358W" xr:uid="{F5B9402E-864F-4C15-AC5E-C2D0E5464A5B}"/>
    <hyperlink ref="O127" location="A126260014R" display="A126260014R" xr:uid="{FC98D284-8968-4886-B456-2A576205BA83}"/>
    <hyperlink ref="M128" location="A126252726L" display="A126252726L" xr:uid="{6737EADB-EA69-4329-A711-F9615CE86954}"/>
    <hyperlink ref="N128" location="A126267414C" display="A126267414C" xr:uid="{5BAAE415-46E3-4971-A164-DB11C47F28DB}"/>
    <hyperlink ref="O128" location="A126260070J" display="A126260070J" xr:uid="{E16D6C57-12E3-48CC-8B26-1E058AB40351}"/>
    <hyperlink ref="M129" location="A126252730C" display="A126252730C" xr:uid="{74023F30-C4FE-4B8E-92F4-FB7CAFB99911}"/>
    <hyperlink ref="N129" location="A126267418L" display="A126267418L" xr:uid="{D94943BE-0BDC-47F9-A561-E6C8EA6B88CD}"/>
    <hyperlink ref="O129" location="A126260074T" display="A126260074T" xr:uid="{FB472498-8A3E-432A-861A-6879DE1D0C20}"/>
    <hyperlink ref="M130" location="A126252674W" display="A126252674W" xr:uid="{6B9A80DB-82F6-4E50-8713-378CFFE4BB4A}"/>
    <hyperlink ref="N130" location="A126267362L" display="A126267362L" xr:uid="{0394772D-2D87-4C50-A476-417801F632C3}"/>
    <hyperlink ref="O130" location="A126260018X" display="A126260018X" xr:uid="{7BC7EFF3-4F46-4B64-8E00-20096C43CC6A}"/>
    <hyperlink ref="M131" location="A126252678F" display="A126252678F" xr:uid="{EB676DD1-A684-4EE0-8CA9-6F4E05D6ABA9}"/>
    <hyperlink ref="N131" location="A126267366W" display="A126267366W" xr:uid="{EE3CF566-4F38-49AD-B867-36A262A72DBC}"/>
    <hyperlink ref="O131" location="A126260022R" display="A126260022R" xr:uid="{A4614C28-B4EC-471A-91B8-CC7F51330809}"/>
    <hyperlink ref="M132" location="A126252702V" display="A126252702V" xr:uid="{20D3A181-39D8-4FEA-A539-E03E16620E93}"/>
    <hyperlink ref="N132" location="A126267390W" display="A126267390W" xr:uid="{7B4D64D2-B122-420C-927E-5BE3E38DD62B}"/>
    <hyperlink ref="O132" location="A126260046J" display="A126260046J" xr:uid="{C0652020-AB1C-4B01-9CF4-F17AF3C3A4EA}"/>
    <hyperlink ref="M133" location="A126252646L" display="A126252646L" xr:uid="{DEC9285E-F841-4835-AE86-89D57A9477AE}"/>
    <hyperlink ref="N133" location="A126267334C" display="A126267334C" xr:uid="{C672281C-05CE-48D5-AF88-9CD900C3777E}"/>
    <hyperlink ref="O133" location="A126259990A" display="A126259990A" xr:uid="{1907C65E-560C-4C6D-85BA-040B4FB2C9E0}"/>
    <hyperlink ref="M134" location="A126252734L" display="A126252734L" xr:uid="{5852A0F2-228A-4779-A213-3D3CFDE57686}"/>
    <hyperlink ref="N134" location="A126267422C" display="A126267422C" xr:uid="{33F211AC-8C4B-4E6B-9E16-A944CEB08BA6}"/>
    <hyperlink ref="O134" location="A126260078A" display="A126260078A" xr:uid="{FC1DB0C7-4EC4-4A93-B8D6-27AFCAEBCACA}"/>
    <hyperlink ref="M135" location="A126252706C" display="A126252706C" xr:uid="{451E52E6-C0AD-40B3-B69E-1E31D57B740E}"/>
    <hyperlink ref="N135" location="A126267394F" display="A126267394F" xr:uid="{FDCC8A28-2CD4-438E-86A9-9F35A2D491A7}"/>
    <hyperlink ref="O135" location="A126260050X" display="A126260050X" xr:uid="{2F79613F-F830-4EE8-80C6-2A829FD5A67B}"/>
    <hyperlink ref="M136" location="A126252738W" display="A126252738W" xr:uid="{ADE53579-69C6-44E6-8AB3-D980015BF957}"/>
    <hyperlink ref="N136" location="A126267426L" display="A126267426L" xr:uid="{06579D2C-42FD-44F8-8158-9BD5B1AE50C4}"/>
    <hyperlink ref="O136" location="A126260082T" display="A126260082T" xr:uid="{6628FD5E-8B36-44EE-8121-D403E4EDE2E1}"/>
    <hyperlink ref="M137" location="A126252650C" display="A126252650C" xr:uid="{D4F8E2E1-DBB4-471F-BCDF-66AE3992E9E2}"/>
    <hyperlink ref="N137" location="A126267338L" display="A126267338L" xr:uid="{BE9C0FEE-2130-4C5B-9968-1B29F1699ABD}"/>
    <hyperlink ref="O137" location="A126259994K" display="A126259994K" xr:uid="{7BCCBB80-5FA5-4989-B8E5-1F781FED7ED6}"/>
    <hyperlink ref="M138" location="A126252610K" display="A126252610K" xr:uid="{89CE331A-EC6E-4A25-A198-A9BE1C190753}"/>
    <hyperlink ref="N138" location="A126267298F" display="A126267298F" xr:uid="{20C9AE7D-BB14-412A-91AC-44ECF5F5543B}"/>
    <hyperlink ref="O138" location="A126259954T" display="A126259954T" xr:uid="{FE91F16B-B8EB-4362-BF06-4BF1AA3872D2}"/>
    <hyperlink ref="M139" location="A126252622V" display="A126252622V" xr:uid="{046046C7-146F-4C1A-80A1-F761EFC78429}"/>
    <hyperlink ref="N139" location="A126267310K" display="A126267310K" xr:uid="{DC854387-7C44-4467-8BFE-1D0D9451D43D}"/>
    <hyperlink ref="O139" location="A126259966A" display="A126259966A" xr:uid="{9301A20C-8893-4DDE-95A1-4F674B960D89}"/>
    <hyperlink ref="M141" location="A126252682W" display="A126252682W" xr:uid="{1A303685-B3AD-464E-90ED-54BD1FFFDB98}"/>
    <hyperlink ref="N141" location="A126267370L" display="A126267370L" xr:uid="{E7D1E901-7EB7-4C4F-9585-60148875DB5C}"/>
    <hyperlink ref="O141" location="A126260026X" display="A126260026X" xr:uid="{48848687-2835-46B8-B015-40D1EE94E5D6}"/>
    <hyperlink ref="M142" location="A126252626C" display="A126252626C" xr:uid="{FAD386E1-B645-452B-8863-60A7C40D2FA1}"/>
    <hyperlink ref="N142" location="A126267314V" display="A126267314V" xr:uid="{FF372893-A60F-4710-B1CC-8FC84F1AC840}"/>
    <hyperlink ref="O142" location="A126259970T" display="A126259970T" xr:uid="{5FAF9970-AA48-456F-9C91-E0205BB4A291}"/>
    <hyperlink ref="M161" location="A126252618C" display="A126252618C" xr:uid="{428A20CC-CB56-4CFE-AF1A-94D88E40642A}"/>
    <hyperlink ref="N161" location="A126267306V" display="A126267306V" xr:uid="{FC94BC2C-E162-4D83-90CD-4C8AEFFE6399}"/>
    <hyperlink ref="O161" location="A126259962T" display="A126259962T" xr:uid="{C45672F2-472F-4E25-94C6-4534A56E76B7}"/>
    <hyperlink ref="M145" location="A126252710V" display="A126252710V" xr:uid="{F291495F-51E0-4BB6-9E9B-F4CF681829C7}"/>
    <hyperlink ref="N145" location="A126267398R" display="A126267398R" xr:uid="{752ED57D-9BDB-43A9-B3AB-9C829416C053}"/>
    <hyperlink ref="O145" location="A126260054J" display="A126260054J" xr:uid="{38B300D8-761E-4E76-AEAB-033F8075ED0C}"/>
    <hyperlink ref="M146" location="A126252714C" display="A126252714C" xr:uid="{26EAE3EB-E925-4F57-AF65-12E6495259D0}"/>
    <hyperlink ref="N146" location="A126267402V" display="A126267402V" xr:uid="{D0566FF9-1DEE-4680-9B65-B69AF6841FB8}"/>
    <hyperlink ref="O146" location="A126260058T" display="A126260058T" xr:uid="{4DF6CBD8-034E-41DA-B473-5DE23ADCADA0}"/>
    <hyperlink ref="M147" location="A126252634C" display="A126252634C" xr:uid="{F679734B-1528-4D50-AC26-EFC722614765}"/>
    <hyperlink ref="N147" location="A126267322V" display="A126267322V" xr:uid="{8F91635D-A92B-4EA0-A3B6-256284D293B4}"/>
    <hyperlink ref="O147" location="A126259978K" display="A126259978K" xr:uid="{D4764187-1431-490C-9EBC-EF021AF9D149}"/>
    <hyperlink ref="M148" location="A126252614V" display="A126252614V" xr:uid="{2D0DCA22-D0B5-438A-B69F-6F50F1F21C3E}"/>
    <hyperlink ref="N148" location="A126267302K" display="A126267302K" xr:uid="{FE958CD0-0332-4CD1-8D28-97D6EC313A62}"/>
    <hyperlink ref="O148" location="A126259958A" display="A126259958A" xr:uid="{F78C8E4C-82E4-45ED-8E79-B22EC18CEC7B}"/>
    <hyperlink ref="M149" location="A126252654L" display="A126252654L" xr:uid="{D8833254-0F63-4154-AAD7-3ED740624EB6}"/>
    <hyperlink ref="N149" location="A126267342C" display="A126267342C" xr:uid="{EDF62715-9953-455C-BD81-21667AC154E0}"/>
    <hyperlink ref="O149" location="A126259998V" display="A126259998V" xr:uid="{823ADFE5-5E63-4FA5-9CEC-691D299E0E4F}"/>
    <hyperlink ref="M150" location="A126252630V" display="A126252630V" xr:uid="{C0CE99D5-3B53-404C-B32E-C12E8FB8B93F}"/>
    <hyperlink ref="N150" location="A126267318C" display="A126267318C" xr:uid="{DCF4F5B6-2392-491C-B011-B2FBE562E6AF}"/>
    <hyperlink ref="O150" location="A126259974A" display="A126259974A" xr:uid="{1C36E6AD-8307-411D-B48B-0DF0ECB8B4A1}"/>
    <hyperlink ref="M151" location="A126252658W" display="A126252658W" xr:uid="{6820A593-BFD1-48DE-BBA5-177A3E809082}"/>
    <hyperlink ref="N151" location="A126267346L" display="A126267346L" xr:uid="{F20E530B-BE08-41F8-AB10-2BE786713739}"/>
    <hyperlink ref="O151" location="A126260002F" display="A126260002F" xr:uid="{ECD6800A-EA00-4F99-9684-278244239370}"/>
    <hyperlink ref="M152" location="A126252638L" display="A126252638L" xr:uid="{6A3F1F31-2BDC-4FCD-898C-D9E6A6495E68}"/>
    <hyperlink ref="N152" location="A126267326C" display="A126267326C" xr:uid="{CE766B03-1506-4A64-9154-B1CBACCE5B97}"/>
    <hyperlink ref="O152" location="A126259982A" display="A126259982A" xr:uid="{6778E070-095C-4409-B2F6-687160AC78F4}"/>
    <hyperlink ref="M153" location="A126252662L" display="A126252662L" xr:uid="{D0569D58-B982-4B04-87DD-CF8C70F95E29}"/>
    <hyperlink ref="N153" location="A126267350C" display="A126267350C" xr:uid="{3DD304CE-7281-474E-B4FF-E9A3B06B0670}"/>
    <hyperlink ref="O153" location="A126260006R" display="A126260006R" xr:uid="{A1154219-2315-4E6C-8C1A-99804F0597A2}"/>
    <hyperlink ref="M154" location="A126252690W" display="A126252690W" xr:uid="{1EC55E0B-CE94-461F-A8A7-5286DE27BB0C}"/>
    <hyperlink ref="N154" location="A126267378F" display="A126267378F" xr:uid="{10DF9B9C-28E8-49F1-9DDA-C667A373E440}"/>
    <hyperlink ref="O154" location="A126260034X" display="A126260034X" xr:uid="{32AD39FE-6503-4EAE-9363-AA9EB2EE4CE0}"/>
    <hyperlink ref="M155" location="A126252666W" display="A126252666W" xr:uid="{C07678FB-46D3-4C45-8D6C-4494C3965740}"/>
    <hyperlink ref="N155" location="A126267354L" display="A126267354L" xr:uid="{4ABC4F56-B40C-48AB-8DCD-7B6B8957337B}"/>
    <hyperlink ref="O155" location="A126260010F" display="A126260010F" xr:uid="{35AEC152-CE22-4DA2-962D-80A72FE8A571}"/>
    <hyperlink ref="M156" location="A126252642C" display="A126252642C" xr:uid="{738EF98D-2F8B-4ECD-B0D3-0F5C4354FF38}"/>
    <hyperlink ref="N156" location="A126267330V" display="A126267330V" xr:uid="{D6C40D50-8D9B-429D-819B-A80D7F9C1F9C}"/>
    <hyperlink ref="O156" location="A126259986K" display="A126259986K" xr:uid="{921D360C-9FC1-4D64-A631-9959C9517A6A}"/>
    <hyperlink ref="M157" location="A126252718L" display="A126252718L" xr:uid="{54588073-5EA1-42D1-B6A1-96ED0668424D}"/>
    <hyperlink ref="N157" location="A126267406C" display="A126267406C" xr:uid="{5440932A-C9BF-43CE-B16B-6A298BAC676A}"/>
    <hyperlink ref="O157" location="A126260062J" display="A126260062J" xr:uid="{FFBC53F7-8F7A-400D-B796-A83F4881F46E}"/>
    <hyperlink ref="M158" location="A126252694F" display="A126252694F" xr:uid="{E990461F-DFCF-40E6-95CA-C9014A48564F}"/>
    <hyperlink ref="N158" location="A126267382W" display="A126267382W" xr:uid="{B4A74497-3498-4910-AB06-00CB95B73315}"/>
    <hyperlink ref="O158" location="A126260038J" display="A126260038J" xr:uid="{3E9190D0-D89C-4604-B126-238211F7E051}"/>
    <hyperlink ref="M159" location="A126252698R" display="A126252698R" xr:uid="{8C591D15-15BB-469E-A9DF-40ABC45FAD63}"/>
    <hyperlink ref="N159" location="A126267386F" display="A126267386F" xr:uid="{860DD127-018C-4B7D-A1A9-743F30566EC6}"/>
    <hyperlink ref="O159" location="A126260042X" display="A126260042X" xr:uid="{7DAE33C2-89A0-475E-9F77-DA10D64BBB7D}"/>
    <hyperlink ref="M160" location="A126252742L" display="A126252742L" xr:uid="{032BC9B0-0122-4085-BF77-8F9F3A222C75}"/>
    <hyperlink ref="N160" location="A126267430C" display="A126267430C" xr:uid="{C28DC58F-D347-404F-BC23-F9D31DFF168E}"/>
    <hyperlink ref="O160" location="A126260086A" display="A126260086A" xr:uid="{C28531E5-C3A7-488B-A935-57EEB6214A89}"/>
    <hyperlink ref="P143" location="A126252822L" display="A126252822L" xr:uid="{7E62B4C4-3A8A-439D-8E76-24FE727AEAE2}"/>
    <hyperlink ref="Q143" location="A126267510C" display="A126267510C" xr:uid="{1183B818-0CB4-4143-9386-B83151F3E006}"/>
    <hyperlink ref="R143" location="A126260166A" display="A126260166A" xr:uid="{8A59DC50-311A-46AC-8495-ECEE76F10B18}"/>
    <hyperlink ref="P126" location="A126252858R" display="A126252858R" xr:uid="{5814A1CD-C0B3-414D-B44E-6984F5F417E7}"/>
    <hyperlink ref="Q126" location="A126267546F" display="A126267546F" xr:uid="{7054CB5D-F0F0-4B4A-B655-9D61B23C39C7}"/>
    <hyperlink ref="R126" location="A126260202X" display="A126260202X" xr:uid="{9F081388-5FCF-4C0B-A3C3-A82482528835}"/>
    <hyperlink ref="P127" location="A126252806L" display="A126252806L" xr:uid="{48D3FA3C-0F23-4398-82B6-71376185F4A3}"/>
    <hyperlink ref="Q127" location="A126267494R" display="A126267494R" xr:uid="{569D488D-AB62-4C69-BE17-667E5236014A}"/>
    <hyperlink ref="R127" location="A126260150J" display="A126260150J" xr:uid="{9D79FF82-122A-4177-BE55-5FA94E2A7212}"/>
    <hyperlink ref="P128" location="A126252862F" display="A126252862F" xr:uid="{AA744DC6-EBF5-451D-AC13-FDBD83A08FE2}"/>
    <hyperlink ref="Q128" location="A126267550W" display="A126267550W" xr:uid="{D3AE1315-37D9-4F07-A3EF-55D874DCA839}"/>
    <hyperlink ref="R128" location="A126260206J" display="A126260206J" xr:uid="{6AE69783-9736-4A8B-B8F8-5DFF992F67A8}"/>
    <hyperlink ref="P129" location="A126252866R" display="A126252866R" xr:uid="{DCD51136-1B9D-41BF-8BB5-7E0BC4B0FF57}"/>
    <hyperlink ref="Q129" location="A126267554F" display="A126267554F" xr:uid="{A37442B7-849F-4EAB-B55C-86ADAA71A07A}"/>
    <hyperlink ref="R129" location="A126260210X" display="A126260210X" xr:uid="{EE5D6D87-3158-49DF-8500-4B9F5623B781}"/>
    <hyperlink ref="P130" location="A126252810C" display="A126252810C" xr:uid="{46B95FD7-F683-41AA-9639-E996A5817437}"/>
    <hyperlink ref="Q130" location="A126267498X" display="A126267498X" xr:uid="{F402F94E-A7C9-4905-BF51-C849A4B086A5}"/>
    <hyperlink ref="R130" location="A126260154T" display="A126260154T" xr:uid="{A7DBA30A-74DC-4E95-A402-8C563FF0E425}"/>
    <hyperlink ref="P131" location="A126252814L" display="A126252814L" xr:uid="{16E3B18E-08C2-4718-A8A9-10D8FEF7B944}"/>
    <hyperlink ref="Q131" location="A126267502C" display="A126267502C" xr:uid="{A70FFB94-1704-4CF1-89A8-E3455B6AD5D9}"/>
    <hyperlink ref="R131" location="A126260158A" display="A126260158A" xr:uid="{7E0E1522-B61F-4AEF-977B-814184450ABE}"/>
    <hyperlink ref="P132" location="A126252838F" display="A126252838F" xr:uid="{305817A2-EF48-41B4-9D85-9DD4AF5C5A6D}"/>
    <hyperlink ref="Q132" location="A126267526W" display="A126267526W" xr:uid="{576D416A-7C6B-4EFB-A3E9-584DD3714A00}"/>
    <hyperlink ref="R132" location="A126260182A" display="A126260182A" xr:uid="{D4EA74CC-5FD4-4ECC-AB27-50A1E4425765}"/>
    <hyperlink ref="P133" location="A126252782F" display="A126252782F" xr:uid="{7BD7E2A1-E879-426C-AFC0-96634607AB45}"/>
    <hyperlink ref="Q133" location="A126267470W" display="A126267470W" xr:uid="{335DF53F-8D1D-44C5-A6F0-AD758799D3F3}"/>
    <hyperlink ref="R133" location="A126260126J" display="A126260126J" xr:uid="{D00E01F3-4263-4CEB-8729-297DF28F3B18}"/>
    <hyperlink ref="P134" location="A126252870F" display="A126252870F" xr:uid="{90AC606F-2220-4CDD-815A-5E4FFF39BB93}"/>
    <hyperlink ref="Q134" location="A126267558R" display="A126267558R" xr:uid="{F80EC9C4-6442-423B-A490-D79175A48438}"/>
    <hyperlink ref="R134" location="A126260214J" display="A126260214J" xr:uid="{9274011A-98D8-47C4-8F89-98AC40CEC6F9}"/>
    <hyperlink ref="P135" location="A126252842W" display="A126252842W" xr:uid="{9DD08E7A-37CC-4FAF-A0AF-16DE4FACF460}"/>
    <hyperlink ref="Q135" location="A126267530L" display="A126267530L" xr:uid="{A8E51165-D373-4C13-A155-B3AE5AEF4537}"/>
    <hyperlink ref="R135" location="A126260186K" display="A126260186K" xr:uid="{67D5B1D6-AB97-4090-8013-403AF6FD454F}"/>
    <hyperlink ref="P136" location="A126252874R" display="A126252874R" xr:uid="{A7CC70FB-4C9C-4827-B22D-BC78431F7F80}"/>
    <hyperlink ref="Q136" location="A126267562F" display="A126267562F" xr:uid="{5E317BBC-2E49-4BF5-A9A8-8A37EB5D8BD1}"/>
    <hyperlink ref="R136" location="A126260218T" display="A126260218T" xr:uid="{54C8B749-AC09-4512-A6D1-D57765CECA74}"/>
    <hyperlink ref="P137" location="A126252786R" display="A126252786R" xr:uid="{E9456DA8-03D4-4389-9E03-DA6501395233}"/>
    <hyperlink ref="Q137" location="A126267474F" display="A126267474F" xr:uid="{93813366-B3B2-4CF1-AAB3-EBB2CDE0C86C}"/>
    <hyperlink ref="R137" location="A126260130X" display="A126260130X" xr:uid="{8405BC15-AADF-405A-9A14-BB0519A5BB62}"/>
    <hyperlink ref="P138" location="A126252746W" display="A126252746W" xr:uid="{B521E4C4-1602-4F46-97E4-25490736B9A0}"/>
    <hyperlink ref="Q138" location="A126267434L" display="A126267434L" xr:uid="{781DD318-2213-4EA5-9B03-2B0996AA56CD}"/>
    <hyperlink ref="R138" location="A126260090T" display="A126260090T" xr:uid="{B95B31AE-976F-4DBC-B934-D1B602282B88}"/>
    <hyperlink ref="P139" location="A126252758F" display="A126252758F" xr:uid="{6EEE8075-8969-4589-847B-09E7FCDDE3D9}"/>
    <hyperlink ref="Q139" location="A126267446W" display="A126267446W" xr:uid="{75B9DD7C-3A58-48A3-B5FD-A802B4950F72}"/>
    <hyperlink ref="R139" location="A126260102R" display="A126260102R" xr:uid="{7F2F2BAC-70E1-4594-841D-3349A537E445}"/>
    <hyperlink ref="P141" location="A126252818W" display="A126252818W" xr:uid="{5AC60FB6-E515-44D9-A87B-59F5975C40FE}"/>
    <hyperlink ref="Q141" location="A126267506L" display="A126267506L" xr:uid="{239FA8DE-00DE-4978-AE6E-5AD355F9CAFD}"/>
    <hyperlink ref="R141" location="A126260162T" display="A126260162T" xr:uid="{CD8B689D-4B83-4131-B904-2CF5D1635867}"/>
    <hyperlink ref="P142" location="A126252762W" display="A126252762W" xr:uid="{B8E94A0F-586B-46EE-BB71-A0A3F2120A87}"/>
    <hyperlink ref="Q142" location="A126267450L" display="A126267450L" xr:uid="{189AD706-25CB-4A3E-973D-0E3349ACB0C9}"/>
    <hyperlink ref="R142" location="A126260106X" display="A126260106X" xr:uid="{24815025-3FA9-4AAA-B1C0-D431016C0F5F}"/>
    <hyperlink ref="P161" location="A126252754W" display="A126252754W" xr:uid="{211C39BE-0EC7-4AD2-9DD4-3D1B9BA10BB6}"/>
    <hyperlink ref="Q161" location="A126267442L" display="A126267442L" xr:uid="{2A94BC64-87E7-47EC-9FE4-9ED4B8840A4C}"/>
    <hyperlink ref="R161" location="A126260098K" display="A126260098K" xr:uid="{122B27EB-64B6-465D-85A7-FC1444FF37A4}"/>
    <hyperlink ref="P145" location="A126252846F" display="A126252846F" xr:uid="{EACEC69B-688C-4B3E-B16C-7E83CD4CF6C7}"/>
    <hyperlink ref="Q145" location="A126267534W" display="A126267534W" xr:uid="{61BC8543-E072-4535-A75E-CBFCC89EE429}"/>
    <hyperlink ref="R145" location="A126260190A" display="A126260190A" xr:uid="{DC4BE4BE-A2F9-4087-B6F8-8196EDAEA818}"/>
    <hyperlink ref="P146" location="A126252850W" display="A126252850W" xr:uid="{F7C05508-8684-4B87-990A-13073BC896BB}"/>
    <hyperlink ref="Q146" location="A126267538F" display="A126267538F" xr:uid="{0E3904A0-4227-412D-9E8A-D64F64F06A29}"/>
    <hyperlink ref="R146" location="A126260194K" display="A126260194K" xr:uid="{E4EC72B7-7A56-4C7E-9E9E-C8223BE542EF}"/>
    <hyperlink ref="P147" location="A126252770W" display="A126252770W" xr:uid="{122B5E3C-66EE-4788-8AC7-63C4EB4F0C45}"/>
    <hyperlink ref="Q147" location="A126267458F" display="A126267458F" xr:uid="{1AC4770C-B16E-4593-9F74-13E6909F0389}"/>
    <hyperlink ref="R147" location="A126260114X" display="A126260114X" xr:uid="{94BF32D3-683E-4492-A673-A87D0BC0DB00}"/>
    <hyperlink ref="P148" location="A126252750L" display="A126252750L" xr:uid="{49FF4830-BF35-4022-B294-23F67761D1D8}"/>
    <hyperlink ref="Q148" location="A126267438W" display="A126267438W" xr:uid="{7F3BAB55-6E8C-407A-A52A-D2B90EEF3C53}"/>
    <hyperlink ref="R148" location="A126260094A" display="A126260094A" xr:uid="{EAE4F7EA-1DB5-4B74-8F40-222549430FDD}"/>
    <hyperlink ref="P149" location="A126252790F" display="A126252790F" xr:uid="{9646E9DD-FDBC-4695-BB72-70ABADC36D7E}"/>
    <hyperlink ref="Q149" location="A126267478R" display="A126267478R" xr:uid="{C93A6791-FD95-408A-AC3C-30DFD399E038}"/>
    <hyperlink ref="R149" location="A126260134J" display="A126260134J" xr:uid="{D97EF904-1A1F-4AA7-A3B3-AC83A574C499}"/>
    <hyperlink ref="P150" location="A126252766F" display="A126252766F" xr:uid="{04AF8C5E-1BDC-43D3-B216-97C5C0B1F4A9}"/>
    <hyperlink ref="Q150" location="A126267454W" display="A126267454W" xr:uid="{64C12C6A-F7A1-40DD-A6B1-B1BC72C54B64}"/>
    <hyperlink ref="R150" location="A126260110R" display="A126260110R" xr:uid="{7F4F8913-A3AF-4574-B79D-DDA6CF582223}"/>
    <hyperlink ref="P151" location="A126252794R" display="A126252794R" xr:uid="{DE304D16-AAE9-45AE-A99D-CF1B1F48D772}"/>
    <hyperlink ref="Q151" location="A126267482F" display="A126267482F" xr:uid="{6757F090-5203-4B47-8942-AB013DDF86F8}"/>
    <hyperlink ref="R151" location="A126260138T" display="A126260138T" xr:uid="{E52333F9-B640-40B4-AF07-898F7E57544E}"/>
    <hyperlink ref="P152" location="A126252774F" display="A126252774F" xr:uid="{2F5FB170-75C7-4B2F-8823-8AB93E79D0F2}"/>
    <hyperlink ref="Q152" location="A126267462W" display="A126267462W" xr:uid="{A32F4B61-860B-4A11-AE65-043C27A94843}"/>
    <hyperlink ref="R152" location="A126260118J" display="A126260118J" xr:uid="{ABA2EDAE-303D-464F-9348-21400A54D060}"/>
    <hyperlink ref="P153" location="A126252798X" display="A126252798X" xr:uid="{ADAB6179-11E5-4947-882E-B9F67E2624EB}"/>
    <hyperlink ref="Q153" location="A126267486R" display="A126267486R" xr:uid="{B9C828E5-1F4E-480B-AB77-A133EC1D2B6C}"/>
    <hyperlink ref="R153" location="A126260142J" display="A126260142J" xr:uid="{21E8A227-6505-4740-A5CF-1BA59F52459B}"/>
    <hyperlink ref="P154" location="A126252826W" display="A126252826W" xr:uid="{6F36AB20-4A31-4775-9B09-A4189FD11D3C}"/>
    <hyperlink ref="Q154" location="A126267514L" display="A126267514L" xr:uid="{FE8F9F7B-807B-46EA-9FEF-453FEADB06E5}"/>
    <hyperlink ref="R154" location="A126260170T" display="A126260170T" xr:uid="{530F06E5-1D75-4BCF-927B-26509074AF83}"/>
    <hyperlink ref="P155" location="A126252802C" display="A126252802C" xr:uid="{5510D2CA-9344-4B0B-A0EA-90E3330F6843}"/>
    <hyperlink ref="Q155" location="A126267490F" display="A126267490F" xr:uid="{43CF3D97-D859-4313-92FB-2B5518571003}"/>
    <hyperlink ref="R155" location="A126260146T" display="A126260146T" xr:uid="{7B61E47F-85D8-4892-9238-A57B483CC98D}"/>
    <hyperlink ref="P156" location="A126252778R" display="A126252778R" xr:uid="{ABA96422-E692-4C34-8389-959D07BEA1C1}"/>
    <hyperlink ref="Q156" location="A126267466F" display="A126267466F" xr:uid="{E6368748-1C19-40DD-9529-B0F88AC09DC8}"/>
    <hyperlink ref="R156" location="A126260122X" display="A126260122X" xr:uid="{9FD41089-917C-4A1B-AC50-C5B4C50945DB}"/>
    <hyperlink ref="P157" location="A126252854F" display="A126252854F" xr:uid="{DCD37C64-4998-45CE-9E8F-480F830D5346}"/>
    <hyperlink ref="Q157" location="A126267542W" display="A126267542W" xr:uid="{B361EF9C-939D-499C-B053-19A35F9E1231}"/>
    <hyperlink ref="R157" location="A126260198V" display="A126260198V" xr:uid="{B24A1B3C-EE5C-4729-BB43-475842BDD8A0}"/>
    <hyperlink ref="P158" location="A126252830L" display="A126252830L" xr:uid="{20139705-CC04-4168-81D9-0629426932B8}"/>
    <hyperlink ref="Q158" location="A126267518W" display="A126267518W" xr:uid="{C80CAB1B-4A57-4243-9EED-A0DAA3DBB190}"/>
    <hyperlink ref="R158" location="A126260174A" display="A126260174A" xr:uid="{AC42CABA-BC45-436F-AE45-045C6B0D02A3}"/>
    <hyperlink ref="P159" location="A126252834W" display="A126252834W" xr:uid="{17828700-A25F-4391-9624-F8EF9D90CE5C}"/>
    <hyperlink ref="Q159" location="A126267522L" display="A126267522L" xr:uid="{F6819021-8EE4-41A1-B642-E5272A0E8032}"/>
    <hyperlink ref="R159" location="A126260178K" display="A126260178K" xr:uid="{A897BE20-101C-443A-8123-EC2AB4B0A0F9}"/>
    <hyperlink ref="P160" location="A126252878X" display="A126252878X" xr:uid="{0FC6555D-905E-4C01-A812-B9365EA1B0A8}"/>
    <hyperlink ref="Q160" location="A126267566R" display="A126267566R" xr:uid="{6094B910-0242-48EA-90B9-3E37CEBBC11F}"/>
    <hyperlink ref="R160" location="A126260222J" display="A126260222J" xr:uid="{3089C674-3078-4670-B639-95C3B534AAA0}"/>
    <hyperlink ref="S143" location="A126252142J" display="A126252142J" xr:uid="{95FD0D97-0804-4EDA-BA5F-536689DB4D81}"/>
    <hyperlink ref="T143" location="A126266830W" display="A126266830W" xr:uid="{0D44DEF1-C087-4CA4-8302-C70551A6D59B}"/>
    <hyperlink ref="U143" location="A126259486R" display="A126259486R" xr:uid="{DBF668A3-EA13-4A37-A2BC-F828ACC35AD2}"/>
    <hyperlink ref="S126" location="A126252178K" display="A126252178K" xr:uid="{6107A9B6-145D-4AAB-B1B2-B91836A94BA2}"/>
    <hyperlink ref="T126" location="A126266866X" display="A126266866X" xr:uid="{2DDF4265-6FF4-4808-99FC-F2C71E719B25}"/>
    <hyperlink ref="U126" location="A126259522L" display="A126259522L" xr:uid="{816B21CC-375B-4761-9F92-445940001D6E}"/>
    <hyperlink ref="S127" location="A126252126J" display="A126252126J" xr:uid="{4882609D-6AB5-4D43-A298-350BA6DCE526}"/>
    <hyperlink ref="T127" location="A126266814W" display="A126266814W" xr:uid="{AB9C8E63-0AE2-48CB-AFBF-4DEF1F2A07A9}"/>
    <hyperlink ref="U127" location="A126259470W" display="A126259470W" xr:uid="{D5FC0A42-C1A8-4934-88D3-D0DE7EC334EE}"/>
    <hyperlink ref="S128" location="A126252182A" display="A126252182A" xr:uid="{B8A6A3F9-84B4-442E-952B-7F34FA610C68}"/>
    <hyperlink ref="T128" location="A126266870R" display="A126266870R" xr:uid="{970C6A96-3708-4F67-882A-D2DBFECF6EA8}"/>
    <hyperlink ref="U128" location="A126259526W" display="A126259526W" xr:uid="{D29C1A0A-2432-4E37-9844-D3CA63F08263}"/>
    <hyperlink ref="S129" location="A126252186K" display="A126252186K" xr:uid="{6F3A6982-0415-45E4-ABBF-D241DA7EE7F1}"/>
    <hyperlink ref="T129" location="A126266874X" display="A126266874X" xr:uid="{24666B60-6432-4870-88EB-70AD43A733E9}"/>
    <hyperlink ref="U129" location="A126259530L" display="A126259530L" xr:uid="{9889FF7C-A828-406A-AA75-858F2B104B74}"/>
    <hyperlink ref="S130" location="A126252130X" display="A126252130X" xr:uid="{0223DF8F-F389-4095-BC4C-9330A124BE19}"/>
    <hyperlink ref="T130" location="A126266818F" display="A126266818F" xr:uid="{6A1A757A-03C6-4E55-85D0-2085DA952A71}"/>
    <hyperlink ref="U130" location="A126259474F" display="A126259474F" xr:uid="{836D2FC5-A2F7-4A26-BD3A-09BD079DE2BD}"/>
    <hyperlink ref="S131" location="A126252134J" display="A126252134J" xr:uid="{989D477B-C91C-464A-90DE-4471E0D0B830}"/>
    <hyperlink ref="T131" location="A126266822W" display="A126266822W" xr:uid="{5A5B3634-E5B9-42D9-9B52-89E081DAE6DE}"/>
    <hyperlink ref="U131" location="A126259478R" display="A126259478R" xr:uid="{BF97C124-CBE4-4513-9685-1602F4879A32}"/>
    <hyperlink ref="S132" location="A126252158A" display="A126252158A" xr:uid="{0148B59A-9584-494C-B1EF-97420142253A}"/>
    <hyperlink ref="T132" location="A126266846R" display="A126266846R" xr:uid="{CFB0BFBD-9502-4FE9-AA46-3EDD445370FB}"/>
    <hyperlink ref="U132" location="A126259502C" display="A126259502C" xr:uid="{305D2F1A-8F54-47BC-9491-176139BC6E3E}"/>
    <hyperlink ref="S133" location="A126252102R" display="A126252102R" xr:uid="{319AE08F-724C-45F7-B1D7-5A0030E95834}"/>
    <hyperlink ref="T133" location="A126266790R" display="A126266790R" xr:uid="{C891F34D-9973-4E79-AF51-FBD1207E9B88}"/>
    <hyperlink ref="U133" location="A126259446W" display="A126259446W" xr:uid="{A7C58954-2826-4641-9B97-97246614A033}"/>
    <hyperlink ref="S134" location="A126252190A" display="A126252190A" xr:uid="{E1662101-38D6-41A8-9613-9BD588ADB5FC}"/>
    <hyperlink ref="T134" location="A126266878J" display="A126266878J" xr:uid="{6055E67F-B4C0-428B-89FB-E8DC18AFF2EF}"/>
    <hyperlink ref="U134" location="A126259534W" display="A126259534W" xr:uid="{48CBD8C9-6240-4540-BD46-BEC5E4FC9EF5}"/>
    <hyperlink ref="S135" location="A126252162T" display="A126252162T" xr:uid="{FD82D783-AA32-4592-8D6A-0CD632278241}"/>
    <hyperlink ref="T135" location="A126266850F" display="A126266850F" xr:uid="{BDF64554-B943-4529-92F7-83832A8E6D45}"/>
    <hyperlink ref="U135" location="A126259506L" display="A126259506L" xr:uid="{C8D5200A-29C5-449F-8F13-26B63A779E58}"/>
    <hyperlink ref="S136" location="A126252194K" display="A126252194K" xr:uid="{0B29595A-78C1-419B-A3E6-00C9B66D87A1}"/>
    <hyperlink ref="T136" location="A126266882X" display="A126266882X" xr:uid="{AB78AFD1-8716-4B85-A16A-B9828288C2FF}"/>
    <hyperlink ref="U136" location="A126259538F" display="A126259538F" xr:uid="{5D94B01C-F071-4214-9466-06369F7F767C}"/>
    <hyperlink ref="S137" location="A126252106X" display="A126252106X" xr:uid="{C3C8281A-058E-4D64-BB32-61939F81F316}"/>
    <hyperlink ref="T137" location="A126266794X" display="A126266794X" xr:uid="{9624D085-AA1C-45FC-B35E-6FF81759C1AF}"/>
    <hyperlink ref="U137" location="A126259450L" display="A126259450L" xr:uid="{0EC31DE0-33B4-43C8-B72C-0B237D0FB0C3}"/>
    <hyperlink ref="S138" location="A126252066T" display="A126252066T" xr:uid="{398AC9FF-D2F3-4BCA-803E-940DD1EA2AB4}"/>
    <hyperlink ref="T138" location="A126266754F" display="A126266754F" xr:uid="{A49C4CD9-DACE-40D4-A166-B19CB542453C}"/>
    <hyperlink ref="U138" location="A126259410V" display="A126259410V" xr:uid="{4E4A99CE-3430-492B-A23B-15DFA4894761}"/>
    <hyperlink ref="S139" location="A126252078A" display="A126252078A" xr:uid="{65A6E461-C5AF-4266-AFCA-06893EDB4058}"/>
    <hyperlink ref="T139" location="A126266766R" display="A126266766R" xr:uid="{CCD19E60-A5A5-4D2F-8CFF-D27A8CCC3DC7}"/>
    <hyperlink ref="U139" location="A126259422C" display="A126259422C" xr:uid="{17392B5B-88CA-4149-BF67-93B27843D5F1}"/>
    <hyperlink ref="S141" location="A126252138T" display="A126252138T" xr:uid="{7409EAFF-9EF0-4B41-A4D8-B69B673A3730}"/>
    <hyperlink ref="T141" location="A126266826F" display="A126266826F" xr:uid="{D2C81D86-0ABE-475C-974D-00FDFC409C77}"/>
    <hyperlink ref="U141" location="A126259482F" display="A126259482F" xr:uid="{5ADA59C8-0B9A-4FBA-826F-3E803591376A}"/>
    <hyperlink ref="S142" location="A126252082T" display="A126252082T" xr:uid="{CA9A9C4D-D742-4BE7-8B67-DFB4B573F9BA}"/>
    <hyperlink ref="T142" location="A126266770F" display="A126266770F" xr:uid="{54028915-B39E-4ABF-8A0D-D1D2C127892C}"/>
    <hyperlink ref="U142" location="A126259426L" display="A126259426L" xr:uid="{1B81CE8B-9597-4827-9806-3369ADBFB843}"/>
    <hyperlink ref="S161" location="A126252074T" display="A126252074T" xr:uid="{F090AB7E-D541-4EF5-BB07-26A13EA24D06}"/>
    <hyperlink ref="T161" location="A126266762F" display="A126266762F" xr:uid="{9C0F3B9D-BABE-4B28-A395-350BE7074B1D}"/>
    <hyperlink ref="U161" location="A126259418L" display="A126259418L" xr:uid="{3ACB098F-59DD-4648-9140-6127AE4DB7AC}"/>
    <hyperlink ref="S145" location="A126252166A" display="A126252166A" xr:uid="{7396ADE1-68AF-49E4-ADED-38F682A14342}"/>
    <hyperlink ref="T145" location="A126266854R" display="A126266854R" xr:uid="{C803A0AB-3DF5-4790-85D2-449843CFF44A}"/>
    <hyperlink ref="U145" location="A126259510C" display="A126259510C" xr:uid="{AD1F9EE3-FC0E-43EB-B45C-C43EAA449158}"/>
    <hyperlink ref="S146" location="A126252170T" display="A126252170T" xr:uid="{819D375F-4674-4C0D-8A0A-2FCAB884A617}"/>
    <hyperlink ref="T146" location="A126266858X" display="A126266858X" xr:uid="{45EC11CB-1835-4874-86C8-0FBEC2510948}"/>
    <hyperlink ref="U146" location="A126259514L" display="A126259514L" xr:uid="{E8CBCFA7-105D-4A2A-B0AF-A89BA4DB120E}"/>
    <hyperlink ref="S147" location="A126252090T" display="A126252090T" xr:uid="{76BF13C5-16EB-4BA8-8EC7-E04D95E7B4B2}"/>
    <hyperlink ref="T147" location="A126266778X" display="A126266778X" xr:uid="{772D4954-7111-4FFD-BE30-286253364D95}"/>
    <hyperlink ref="U147" location="A126259434L" display="A126259434L" xr:uid="{F16A8D93-AED3-433D-AE4F-5866F36C7A0B}"/>
    <hyperlink ref="S148" location="A126252070J" display="A126252070J" xr:uid="{6D283512-AB4E-4206-89CA-F6ABF75B665A}"/>
    <hyperlink ref="T148" location="A126266758R" display="A126266758R" xr:uid="{AB210F0E-F509-45D2-BE63-B7CED7309DB4}"/>
    <hyperlink ref="U148" location="A126259414C" display="A126259414C" xr:uid="{44778E46-45BB-4454-ABA2-3B85FBEB2008}"/>
    <hyperlink ref="S149" location="A126252110R" display="A126252110R" xr:uid="{33E64F98-FE75-4A2C-AB0E-37395337E93C}"/>
    <hyperlink ref="T149" location="A126266798J" display="A126266798J" xr:uid="{31357316-7461-4048-865B-28B9BDF13593}"/>
    <hyperlink ref="U149" location="A126259454W" display="A126259454W" xr:uid="{B430FD38-5CCA-4675-A322-E6492E9D596C}"/>
    <hyperlink ref="S150" location="A126252086A" display="A126252086A" xr:uid="{37CF1454-16B0-405A-B5A5-81FC6D50D3EB}"/>
    <hyperlink ref="T150" location="A126266774R" display="A126266774R" xr:uid="{6CED967A-5BDE-452E-BF97-E1B4015CF2EA}"/>
    <hyperlink ref="U150" location="A126259430C" display="A126259430C" xr:uid="{D0F90E69-A029-433B-BEB9-97F879C4A195}"/>
    <hyperlink ref="S151" location="A126252114X" display="A126252114X" xr:uid="{9218B3B7-52DC-453E-8EC2-58BA6EC8E663}"/>
    <hyperlink ref="T151" location="A126266802L" display="A126266802L" xr:uid="{159E8911-1EEB-4AD3-BA8E-28B4EE8F4ABC}"/>
    <hyperlink ref="U151" location="A126259458F" display="A126259458F" xr:uid="{F0E0BB5B-5762-4041-BA9B-87CD9F8EB918}"/>
    <hyperlink ref="S152" location="A126252094A" display="A126252094A" xr:uid="{3A4DEC29-9A72-499A-82D5-A0D6E9A035EC}"/>
    <hyperlink ref="T152" location="A126266782R" display="A126266782R" xr:uid="{DF9A7CA5-7066-449B-947D-94D4239C71FF}"/>
    <hyperlink ref="U152" location="A126259438W" display="A126259438W" xr:uid="{D4AC5AF5-6192-41ED-BFFC-9A131CBF5E44}"/>
    <hyperlink ref="S153" location="A126252118J" display="A126252118J" xr:uid="{7148AE9E-C152-4033-BC72-7AA2AF69A498}"/>
    <hyperlink ref="T153" location="A126266806W" display="A126266806W" xr:uid="{B0F110BD-34EE-4AE5-9A32-784ACA632530}"/>
    <hyperlink ref="U153" location="A126259462W" display="A126259462W" xr:uid="{3F30E4E5-7F3A-484F-9A8A-247642FE153C}"/>
    <hyperlink ref="S154" location="A126252146T" display="A126252146T" xr:uid="{0BACE5F0-BF5C-4362-B00A-D9C28F869660}"/>
    <hyperlink ref="T154" location="A126266834F" display="A126266834F" xr:uid="{0F88155B-D834-45DB-B7E7-6DBD01A77587}"/>
    <hyperlink ref="U154" location="A126259490F" display="A126259490F" xr:uid="{ED9FE8AB-9249-4DB9-A8DD-8DA5396CC540}"/>
    <hyperlink ref="S155" location="A126252122X" display="A126252122X" xr:uid="{E6D4B215-A2DE-4120-BAF9-9063FF83ADC4}"/>
    <hyperlink ref="T155" location="A126266810L" display="A126266810L" xr:uid="{9D8486C8-2956-4AAB-8947-CD5D6D42F52C}"/>
    <hyperlink ref="U155" location="A126259466F" display="A126259466F" xr:uid="{1594B9E8-8267-4DFC-90EC-0AA3DBE43828}"/>
    <hyperlink ref="S156" location="A126252098K" display="A126252098K" xr:uid="{6DF6B11B-1EBF-4ED2-8A0A-BA744DF2A08D}"/>
    <hyperlink ref="T156" location="A126266786X" display="A126266786X" xr:uid="{8E627A28-6569-4487-91C1-DD5590133878}"/>
    <hyperlink ref="U156" location="A126259442L" display="A126259442L" xr:uid="{31256201-71C4-482F-872C-CF363A73711A}"/>
    <hyperlink ref="S157" location="A126252174A" display="A126252174A" xr:uid="{7F98F35C-2559-4FF4-A569-74AE8BF547D1}"/>
    <hyperlink ref="T157" location="A126266862R" display="A126266862R" xr:uid="{FF8A9F1A-10DA-4B5B-BBBB-A3B288308518}"/>
    <hyperlink ref="U157" location="A126259518W" display="A126259518W" xr:uid="{94B65127-4901-4249-9EEB-7008D6658120}"/>
    <hyperlink ref="S158" location="A126252150J" display="A126252150J" xr:uid="{34CF25DD-7677-4835-B4C1-16A885174804}"/>
    <hyperlink ref="T158" location="A126266838R" display="A126266838R" xr:uid="{6235A0FA-339C-4D03-A2F2-531ECD2D3D7B}"/>
    <hyperlink ref="U158" location="A126259494R" display="A126259494R" xr:uid="{E4542E29-6F38-42B5-AFAA-3CE2850D47DA}"/>
    <hyperlink ref="S159" location="A126252154T" display="A126252154T" xr:uid="{F1658B58-97BA-48F2-8351-0CE9729DFE85}"/>
    <hyperlink ref="T159" location="A126266842F" display="A126266842F" xr:uid="{6C8F1917-CF2E-40B2-AAB5-BD34E82A16BC}"/>
    <hyperlink ref="U159" location="A126259498X" display="A126259498X" xr:uid="{10B2B732-BBC3-4506-BC01-1B78118D1C4B}"/>
    <hyperlink ref="S160" location="A126252198V" display="A126252198V" xr:uid="{BBA82006-3FF9-43D3-88B1-3D5A0D0EF7F2}"/>
    <hyperlink ref="T160" location="A126266886J" display="A126266886J" xr:uid="{3B5E3463-301E-4EC7-9571-1B721BC45EBA}"/>
    <hyperlink ref="U160" location="A126259542W" display="A126259542W" xr:uid="{920D1677-F5E5-4313-8D10-4AFD8D16EF4F}"/>
    <hyperlink ref="V143" location="A126252278V" display="A126252278V" xr:uid="{E25777FC-1037-40E6-BD96-ACAEC971CBBA}"/>
    <hyperlink ref="W143" location="A126266966J" display="A126266966J" xr:uid="{3126CA89-754D-4BD9-ACDC-18CA40943B28}"/>
    <hyperlink ref="X143" location="A126259622W" display="A126259622W" xr:uid="{88C80D99-44F9-4C8A-AB1A-43964E7C6DAC}"/>
    <hyperlink ref="V126" location="A126252314T" display="A126252314T" xr:uid="{3C4E7CAC-9284-422A-B61B-0211C17CC45E}"/>
    <hyperlink ref="W126" location="A126267002J" display="A126267002J" xr:uid="{A0875824-B475-4632-8ED7-07CA4361F811}"/>
    <hyperlink ref="X126" location="A126259658X" display="A126259658X" xr:uid="{0522C6F3-2B6F-4307-B8BF-C9EFABC1837E}"/>
    <hyperlink ref="V127" location="A126252262A" display="A126252262A" xr:uid="{D3D219FE-0409-4BB0-8C27-6F3322C6C9B0}"/>
    <hyperlink ref="W127" location="A126266950R" display="A126266950R" xr:uid="{37B828FD-AA6A-4403-94DC-8F40A66791A1}"/>
    <hyperlink ref="X127" location="A126259606W" display="A126259606W" xr:uid="{769B9765-DE9A-4A43-901B-11D22CC9DB78}"/>
    <hyperlink ref="V128" location="A126252318A" display="A126252318A" xr:uid="{A809F7D5-550B-476C-B98D-DE233A6243DE}"/>
    <hyperlink ref="W128" location="A126267006T" display="A126267006T" xr:uid="{71249906-0857-4847-910B-11E6B6B4F45B}"/>
    <hyperlink ref="X128" location="A126259662R" display="A126259662R" xr:uid="{CE399334-AFFA-4C33-A417-96B16A83C7F3}"/>
    <hyperlink ref="V129" location="A126252322T" display="A126252322T" xr:uid="{CC994168-A628-4C15-A314-5842021DFEF6}"/>
    <hyperlink ref="W129" location="A126267010J" display="A126267010J" xr:uid="{573F8753-6CEB-4E82-9397-031D6550EEE2}"/>
    <hyperlink ref="X129" location="A126259666X" display="A126259666X" xr:uid="{688AA7C0-7F8C-413D-9FE7-47FAC9C524E4}"/>
    <hyperlink ref="V130" location="A126252266K" display="A126252266K" xr:uid="{611109B8-6DEF-406B-BE9E-381E21C94D3A}"/>
    <hyperlink ref="W130" location="A126266954X" display="A126266954X" xr:uid="{B7DB5E9D-CDD4-451F-94E8-E3E74D039344}"/>
    <hyperlink ref="X130" location="A126259610L" display="A126259610L" xr:uid="{112BF608-06D0-4DB8-8E6C-5289DE97D462}"/>
    <hyperlink ref="V131" location="A126252270A" display="A126252270A" xr:uid="{210A6F32-C2DA-49AA-9FB1-DAD3E1538405}"/>
    <hyperlink ref="W131" location="A126266958J" display="A126266958J" xr:uid="{B89F99A5-67EC-42D1-A1EA-A7D19019B705}"/>
    <hyperlink ref="X131" location="A126259614W" display="A126259614W" xr:uid="{1D4BCE01-09FD-4529-9BBD-D1D1AD742F2D}"/>
    <hyperlink ref="V132" location="A126252294V" display="A126252294V" xr:uid="{CC0A4B93-EEBA-4799-8371-964948DDCF1D}"/>
    <hyperlink ref="W132" location="A126266982J" display="A126266982J" xr:uid="{294D73FE-FC42-4916-803A-807B1C066104}"/>
    <hyperlink ref="X132" location="A126259638R" display="A126259638R" xr:uid="{C33B4B9D-E25E-4974-8D4E-150856778563}"/>
    <hyperlink ref="V133" location="A126252238A" display="A126252238A" xr:uid="{D334856F-5631-44AB-933F-10CAACDC95C4}"/>
    <hyperlink ref="W133" location="A126266926R" display="A126266926R" xr:uid="{A2C181CE-3893-49B0-9FDE-61CAC6730084}"/>
    <hyperlink ref="X133" location="A126259582R" display="A126259582R" xr:uid="{1F9CFDBD-D3DF-4D69-A48E-3800907D4660}"/>
    <hyperlink ref="V134" location="A126252326A" display="A126252326A" xr:uid="{43E52B99-0C05-4A44-8BFF-0DAEB5DA67A7}"/>
    <hyperlink ref="W134" location="A126267014T" display="A126267014T" xr:uid="{CCFF69E0-2BE8-4AC8-8B1A-6BEF410456AA}"/>
    <hyperlink ref="X134" location="A126259670R" display="A126259670R" xr:uid="{DBAE9BC6-C705-4624-AF74-09AE772736DE}"/>
    <hyperlink ref="V135" location="A126252298C" display="A126252298C" xr:uid="{312A660B-08E3-4AB1-AA6A-47974DDA5829}"/>
    <hyperlink ref="W135" location="A126266986T" display="A126266986T" xr:uid="{4FDAD1D6-BC45-417E-A38E-845A9A4338FD}"/>
    <hyperlink ref="X135" location="A126259642F" display="A126259642F" xr:uid="{DFC0F324-5FE2-4F47-B363-319DF375EB63}"/>
    <hyperlink ref="V136" location="A126252330T" display="A126252330T" xr:uid="{95B4E1DA-EAE7-4654-AE0F-97249B6CABA5}"/>
    <hyperlink ref="W136" location="A126267018A" display="A126267018A" xr:uid="{79B214BE-AF28-41DD-94DC-BDF6DF1D43D4}"/>
    <hyperlink ref="X136" location="A126259674X" display="A126259674X" xr:uid="{3ACFAE86-BE7C-4136-A2C6-FFAD38BA8FB8}"/>
    <hyperlink ref="V137" location="A126252242T" display="A126252242T" xr:uid="{099F6985-B545-425D-9497-954FCEB6F163}"/>
    <hyperlink ref="W137" location="A126266930F" display="A126266930F" xr:uid="{F53A0F48-3F6C-45F3-AFEC-1D2CCB05FD35}"/>
    <hyperlink ref="X137" location="A126259586X" display="A126259586X" xr:uid="{DAE81165-8DDD-41E1-B1AA-957530CAF118}"/>
    <hyperlink ref="V138" location="A126252202X" display="A126252202X" xr:uid="{D92254D3-828F-43E7-8EC3-175A3B534C0C}"/>
    <hyperlink ref="W138" location="A126266890X" display="A126266890X" xr:uid="{E4A1050A-12AD-42CE-9733-EBEC83E49BFA}"/>
    <hyperlink ref="X138" location="A126259546F" display="A126259546F" xr:uid="{7A6D8BE0-1F2D-4221-ABE6-39E4B28DDDEF}"/>
    <hyperlink ref="V139" location="A126252214J" display="A126252214J" xr:uid="{485D0880-5182-4F22-A58F-1AF9A1E0A26D}"/>
    <hyperlink ref="W139" location="A126266902W" display="A126266902W" xr:uid="{05F74B94-B085-43C5-9AB3-B8829BFEA9A0}"/>
    <hyperlink ref="X139" location="A126259558R" display="A126259558R" xr:uid="{0D405FB1-C4CD-4203-AE85-A1CF70AAA9FA}"/>
    <hyperlink ref="V141" location="A126252274K" display="A126252274K" xr:uid="{03993725-A705-43E2-AC3D-32FECAF3A703}"/>
    <hyperlink ref="W141" location="A126266962X" display="A126266962X" xr:uid="{10DB7F97-6F4C-4462-8B5C-76269C17E4C6}"/>
    <hyperlink ref="X141" location="A126259618F" display="A126259618F" xr:uid="{1DFA978E-7302-49EA-96F9-73AB23BAF4F0}"/>
    <hyperlink ref="V142" location="A126252218T" display="A126252218T" xr:uid="{D46E5F29-6DE5-4CCC-97BC-973E2D3156EF}"/>
    <hyperlink ref="W142" location="A126266906F" display="A126266906F" xr:uid="{69A1417B-AEEA-4422-80E2-15145703E5C0}"/>
    <hyperlink ref="X142" location="A126259562F" display="A126259562F" xr:uid="{9DECE546-3D4C-4C34-A852-2FF493391633}"/>
    <hyperlink ref="V161" location="A126252210X" display="A126252210X" xr:uid="{280759F4-D510-458E-9027-E9C4E47885B9}"/>
    <hyperlink ref="W161" location="A126266898T" display="A126266898T" xr:uid="{11E37743-AB80-4D32-942C-492D5AC63089}"/>
    <hyperlink ref="X161" location="A126259554F" display="A126259554F" xr:uid="{FEF1A191-DCB2-4CE9-A4FF-9D25588E20EB}"/>
    <hyperlink ref="V145" location="A126252302J" display="A126252302J" xr:uid="{39E6B017-2641-4C1F-8050-DEBCB5318E33}"/>
    <hyperlink ref="W145" location="A126266990J" display="A126266990J" xr:uid="{C2B2AED6-124E-4E03-A75E-B3933B830AA1}"/>
    <hyperlink ref="X145" location="A126259646R" display="A126259646R" xr:uid="{DA72C1BC-C97A-40E5-886E-0FEF1A63FEC7}"/>
    <hyperlink ref="V146" location="A126252306T" display="A126252306T" xr:uid="{E6A84B2C-1B48-4BE6-B5B2-605E471007E2}"/>
    <hyperlink ref="W146" location="A126266994T" display="A126266994T" xr:uid="{93ACD2D0-13C4-4F3E-B156-0985E27D7FEA}"/>
    <hyperlink ref="X146" location="A126259650F" display="A126259650F" xr:uid="{BBC1ADD6-880A-4175-B45D-115DB73ED62C}"/>
    <hyperlink ref="V147" location="A126252226T" display="A126252226T" xr:uid="{EFF6CC96-F409-4704-9663-8FFDB0EC1CC4}"/>
    <hyperlink ref="W147" location="A126266914F" display="A126266914F" xr:uid="{B549767F-33DC-46CD-9844-EBEE42D93A57}"/>
    <hyperlink ref="X147" location="A126259570F" display="A126259570F" xr:uid="{839D4A9E-279E-4AFF-8E5F-AEB38A593FD3}"/>
    <hyperlink ref="V148" location="A126252206J" display="A126252206J" xr:uid="{097AE0D6-FC62-4688-A147-1CBFE781856B}"/>
    <hyperlink ref="W148" location="A126266894J" display="A126266894J" xr:uid="{878175EB-90DF-4C63-A512-53E08D1B919F}"/>
    <hyperlink ref="X148" location="A126259550W" display="A126259550W" xr:uid="{B8E4ABF0-F8A6-4E1A-96E5-901E382FDD6D}"/>
    <hyperlink ref="V149" location="A126252246A" display="A126252246A" xr:uid="{38722BF8-B971-4B5F-92C5-6F6A52766E64}"/>
    <hyperlink ref="W149" location="A126266934R" display="A126266934R" xr:uid="{1A25A3B8-1353-4F44-A5B4-89CBA8B24F24}"/>
    <hyperlink ref="X149" location="A126259590R" display="A126259590R" xr:uid="{8D582F44-52BF-4533-A9E9-7B476D5A89A4}"/>
    <hyperlink ref="V150" location="A126252222J" display="A126252222J" xr:uid="{E43E845C-4FD1-4E9B-89DC-978260B44838}"/>
    <hyperlink ref="W150" location="A126266910W" display="A126266910W" xr:uid="{7DC60A13-2C5B-4DDB-8E42-DF986651909A}"/>
    <hyperlink ref="X150" location="A126259566R" display="A126259566R" xr:uid="{8B3588E4-3FDE-4EE8-8A9D-9DF6B4F183F0}"/>
    <hyperlink ref="V151" location="A126252250T" display="A126252250T" xr:uid="{C7E5D359-5DB8-4AF4-AB84-BBB53FD857B8}"/>
    <hyperlink ref="W151" location="A126266938X" display="A126266938X" xr:uid="{89BC60E2-3EC3-4C72-8833-25562B774161}"/>
    <hyperlink ref="X151" location="A126259594X" display="A126259594X" xr:uid="{5EDD93FD-8F7C-4713-B79F-4A0DD24C72E5}"/>
    <hyperlink ref="V152" location="A126252230J" display="A126252230J" xr:uid="{4196438C-D236-4AAE-B45A-E9D9F4F64F2C}"/>
    <hyperlink ref="W152" location="A126266918R" display="A126266918R" xr:uid="{24101C3B-0E3F-4E4A-A569-539CFB82E6C7}"/>
    <hyperlink ref="X152" location="A126259574R" display="A126259574R" xr:uid="{13AA7035-49C7-4E98-93E9-D22461586982}"/>
    <hyperlink ref="V153" location="A126252254A" display="A126252254A" xr:uid="{E1B8731E-DBDD-4728-80B2-13761D15FF0F}"/>
    <hyperlink ref="W153" location="A126266942R" display="A126266942R" xr:uid="{7A7B4F4E-1BF3-4470-A829-30C73AC6A793}"/>
    <hyperlink ref="X153" location="A126259598J" display="A126259598J" xr:uid="{D9C0A3B5-4F09-4255-8082-7D9F57C5D7C7}"/>
    <hyperlink ref="V154" location="A126252282K" display="A126252282K" xr:uid="{68416DF0-94C4-4A27-BBF9-626D4258ADAA}"/>
    <hyperlink ref="W154" location="A126266970X" display="A126266970X" xr:uid="{10709432-3EAB-4D3F-AD28-867865224364}"/>
    <hyperlink ref="X154" location="A126259626F" display="A126259626F" xr:uid="{830993BF-A4A5-4CA7-AE4D-638822B0A237}"/>
    <hyperlink ref="V155" location="A126252258K" display="A126252258K" xr:uid="{1339045A-ACB4-45EA-8A07-01441FAFC96D}"/>
    <hyperlink ref="W155" location="A126266946X" display="A126266946X" xr:uid="{DD75CD85-2734-4031-81DC-23471883CBEA}"/>
    <hyperlink ref="X155" location="A126259602L" display="A126259602L" xr:uid="{9251642D-E75E-4391-BC16-F6D7CE83A16F}"/>
    <hyperlink ref="V156" location="A126252234T" display="A126252234T" xr:uid="{1CC9F4B7-AD21-4FA4-BB60-AF87DB41175D}"/>
    <hyperlink ref="W156" location="A126266922F" display="A126266922F" xr:uid="{6417CFDF-9560-4365-8BD5-F79F49FF682C}"/>
    <hyperlink ref="X156" location="A126259578X" display="A126259578X" xr:uid="{23DE4C9D-4B99-4190-8E6E-91D26C416D9A}"/>
    <hyperlink ref="V157" location="A126252310J" display="A126252310J" xr:uid="{F22697D9-2228-48C6-9AEB-86BFEAE14041}"/>
    <hyperlink ref="W157" location="A126266998A" display="A126266998A" xr:uid="{D022D0F1-F74A-46B5-AB74-D503FF9FEBB4}"/>
    <hyperlink ref="X157" location="A126259654R" display="A126259654R" xr:uid="{7C9EFA62-2B2B-40D2-B670-EA1ACB1485D3}"/>
    <hyperlink ref="V158" location="A126252286V" display="A126252286V" xr:uid="{33C83BF6-D129-44D7-AAB3-9951E314756A}"/>
    <hyperlink ref="W158" location="A126266974J" display="A126266974J" xr:uid="{186002E9-A37C-45C4-BEEA-9F702D380ED1}"/>
    <hyperlink ref="X158" location="A126259630W" display="A126259630W" xr:uid="{385BF7DA-F463-4D27-9E1E-D7B5789E5938}"/>
    <hyperlink ref="V159" location="A126252290K" display="A126252290K" xr:uid="{ADD74587-1EF0-4558-9B6F-4E0E40E410F2}"/>
    <hyperlink ref="W159" location="A126266978T" display="A126266978T" xr:uid="{F15BB8DB-114B-4C5B-A303-A35532D2AA4C}"/>
    <hyperlink ref="X159" location="A126259634F" display="A126259634F" xr:uid="{0ECE557F-6020-4432-8A02-A7B569AA3FE6}"/>
    <hyperlink ref="V160" location="A126252334A" display="A126252334A" xr:uid="{49A94D1A-8D32-45FF-A379-0426EFADD92C}"/>
    <hyperlink ref="W160" location="A126267022T" display="A126267022T" xr:uid="{CED1C654-7210-4A40-9220-A7423727184E}"/>
    <hyperlink ref="X160" location="A126259678J" display="A126259678J" xr:uid="{48DFA5FC-947E-427D-8C94-B8F872D378CF}"/>
    <hyperlink ref="Y143" location="A126252414A" display="A126252414A" xr:uid="{5453FDBA-F84D-4367-BBD5-7375FFB9881D}"/>
    <hyperlink ref="Z143" location="A126267102T" display="A126267102T" xr:uid="{0890E564-2EC2-40F1-A1A3-94E396129C0F}"/>
    <hyperlink ref="AA143" location="A126259758J" display="A126259758J" xr:uid="{866A6DCF-33B3-4904-83F3-EFA61E014635}"/>
    <hyperlink ref="Y126" location="A126252450K" display="A126252450K" xr:uid="{15D34F3F-3942-463B-B8A1-EC004A541308}"/>
    <hyperlink ref="Z126" location="A126267138V" display="A126267138V" xr:uid="{1178BABC-AE98-4A2C-9E1C-FBEE6E67B1DD}"/>
    <hyperlink ref="AA126" location="A126259794T" display="A126259794T" xr:uid="{C9412031-6D24-408D-B2F8-828735525E62}"/>
    <hyperlink ref="Y127" location="A126252398L" display="A126252398L" xr:uid="{46F75924-5E20-42E0-9E42-BBA02588DF59}"/>
    <hyperlink ref="Z127" location="A126267086C" display="A126267086C" xr:uid="{D9728A9C-D9FD-435F-80A1-ED0ABD7F0477}"/>
    <hyperlink ref="AA127" location="A126259742R" display="A126259742R" xr:uid="{2C99BC04-78D3-4FF4-BB19-71DF24C8C329}"/>
    <hyperlink ref="Y128" location="A126252454V" display="A126252454V" xr:uid="{BB893FBA-03C8-48AD-B313-7A5F9208D0E4}"/>
    <hyperlink ref="Z128" location="A126267142K" display="A126267142K" xr:uid="{CCF9A20E-48DF-456A-8D3C-5F0C21204FFF}"/>
    <hyperlink ref="AA128" location="A126259798A" display="A126259798A" xr:uid="{85CAE5E5-DC19-4EE1-ABC7-3A5D511376B1}"/>
    <hyperlink ref="Y129" location="A126252458C" display="A126252458C" xr:uid="{1A87FF86-5F5A-47B1-A64F-5D7448307A3B}"/>
    <hyperlink ref="Z129" location="A126267146V" display="A126267146V" xr:uid="{CA11847C-22DE-418A-90C6-15F631DBE1D3}"/>
    <hyperlink ref="AA129" location="A126259802F" display="A126259802F" xr:uid="{8B66D2E4-C01C-42A2-BB27-58A959EBD454}"/>
    <hyperlink ref="Y130" location="A126252402T" display="A126252402T" xr:uid="{B9E6F0B0-804A-4FC9-A253-D3F5677611FF}"/>
    <hyperlink ref="Z130" location="A126267090V" display="A126267090V" xr:uid="{B6355851-2A86-462A-9140-B4F36A75573C}"/>
    <hyperlink ref="AA130" location="A126259746X" display="A126259746X" xr:uid="{0CAD2C47-515F-4AD0-AC41-57F4CEB15B66}"/>
    <hyperlink ref="Y131" location="A126252406A" display="A126252406A" xr:uid="{A8D7B72B-92BC-4CC2-A1AF-F8BF2AE5D71D}"/>
    <hyperlink ref="Z131" location="A126267094C" display="A126267094C" xr:uid="{CF77B639-FECC-45E2-8A5D-528993856547}"/>
    <hyperlink ref="AA131" location="A126259750R" display="A126259750R" xr:uid="{0BB80AF4-E5F1-444B-A4A2-757AF1CC64D4}"/>
    <hyperlink ref="Y132" location="A126252430A" display="A126252430A" xr:uid="{354EFD6C-5D41-4B38-B587-69878E6ECDC7}"/>
    <hyperlink ref="Z132" location="A126267118K" display="A126267118K" xr:uid="{5D943EA3-F5C8-4ACA-8DBB-D0A43423F4EC}"/>
    <hyperlink ref="AA132" location="A126259774J" display="A126259774J" xr:uid="{5E94DB80-7F08-4CC4-9E85-9250B8C19C6B}"/>
    <hyperlink ref="Y133" location="A126252374V" display="A126252374V" xr:uid="{1F5FE313-6F4A-4F02-A4B1-2FA793811CE8}"/>
    <hyperlink ref="Z133" location="A126267062K" display="A126267062K" xr:uid="{619C5F1B-76FE-4E9E-8B9B-B2D9E912300D}"/>
    <hyperlink ref="AA133" location="A126259718R" display="A126259718R" xr:uid="{D02A87BD-8858-41D6-84E3-41F9435E6DBB}"/>
    <hyperlink ref="Y134" location="A126252462V" display="A126252462V" xr:uid="{1B8F75FA-5A73-40FC-8D69-220EF1E7B594}"/>
    <hyperlink ref="Z134" location="A126267150K" display="A126267150K" xr:uid="{EE93290A-34C7-44D3-881A-74C5C40B5796}"/>
    <hyperlink ref="AA134" location="A126259806R" display="A126259806R" xr:uid="{197444E9-4787-42D9-832F-6DE6DF8823BA}"/>
    <hyperlink ref="Y135" location="A126252434K" display="A126252434K" xr:uid="{0CD83F05-5322-403B-9E61-EC93A839E4AF}"/>
    <hyperlink ref="Z135" location="A126267122A" display="A126267122A" xr:uid="{89FF5B8B-0E6A-4443-8E9B-FC17E5E65BE0}"/>
    <hyperlink ref="AA135" location="A126259778T" display="A126259778T" xr:uid="{A8DEBA86-E4DB-4D80-A823-C4C3CC23C252}"/>
    <hyperlink ref="Y136" location="A126252466C" display="A126252466C" xr:uid="{A47D29C8-7E22-474D-B673-82DFCB59215C}"/>
    <hyperlink ref="Z136" location="A126267154V" display="A126267154V" xr:uid="{DA387FA0-FF90-431C-8192-B780AF0B8EA2}"/>
    <hyperlink ref="AA136" location="A126259810F" display="A126259810F" xr:uid="{54E36A20-0C7F-4BA7-87EE-6DBFD4A2F7BC}"/>
    <hyperlink ref="Y137" location="A126252378C" display="A126252378C" xr:uid="{09C52D21-A690-4443-A1AE-9E15B35D35A4}"/>
    <hyperlink ref="Z137" location="A126267066V" display="A126267066V" xr:uid="{75A43CA5-68D1-483B-B05E-8446EB8B8EDC}"/>
    <hyperlink ref="AA137" location="A126259722F" display="A126259722F" xr:uid="{4A4516A3-CB62-452D-AB53-3185BD90F110}"/>
    <hyperlink ref="Y138" location="A126252338K" display="A126252338K" xr:uid="{FA6EDCBA-BF59-441D-B1B4-54517332ECF7}"/>
    <hyperlink ref="Z138" location="A126267026A" display="A126267026A" xr:uid="{112F202A-653B-4715-ADA2-05C1B3FED584}"/>
    <hyperlink ref="AA138" location="A126259682X" display="A126259682X" xr:uid="{330638E3-24CC-4FBE-9D68-7701F140AD0E}"/>
    <hyperlink ref="Y139" location="A126252350A" display="A126252350A" xr:uid="{20987EDE-1CCD-4C62-91F3-D258E6D4EFF6}"/>
    <hyperlink ref="Z139" location="A126267038K" display="A126267038K" xr:uid="{2AFB0D89-ADC2-4C6A-8CCD-B99EC52D6866}"/>
    <hyperlink ref="AA139" location="A126259694J" display="A126259694J" xr:uid="{E9C2B776-22DB-4AA2-BFCB-8286C059D2F3}"/>
    <hyperlink ref="Y141" location="A126252410T" display="A126252410T" xr:uid="{52931735-2B27-4F52-8AB1-F31A5E9D48B6}"/>
    <hyperlink ref="Z141" location="A126267098L" display="A126267098L" xr:uid="{7649356E-E0CD-4613-9614-24EA128B92E5}"/>
    <hyperlink ref="AA141" location="A126259754X" display="A126259754X" xr:uid="{A6327CFC-84F5-4B14-A962-0702E330D30F}"/>
    <hyperlink ref="Y142" location="A126252354K" display="A126252354K" xr:uid="{84EE445F-675F-4C3A-8B42-3BC43A9844F9}"/>
    <hyperlink ref="Z142" location="A126267042A" display="A126267042A" xr:uid="{5F010726-B029-40FC-8254-6FD51722C85B}"/>
    <hyperlink ref="AA142" location="A126259698T" display="A126259698T" xr:uid="{95938C58-929B-466C-9514-D9D1D7EF8221}"/>
    <hyperlink ref="Y161" location="A126252346K" display="A126252346K" xr:uid="{B207759A-532B-4D11-A9CA-DC54F148977D}"/>
    <hyperlink ref="Z161" location="A126267034A" display="A126267034A" xr:uid="{3DE3CCA8-5E13-4E07-A902-8E438534D311}"/>
    <hyperlink ref="AA161" location="A126259690X" display="A126259690X" xr:uid="{732F2542-51E9-42A4-A29A-F35C15673889}"/>
    <hyperlink ref="Y145" location="A126252438V" display="A126252438V" xr:uid="{ED963BC5-9268-4D0A-9FED-B2654CE171CC}"/>
    <hyperlink ref="Z145" location="A126267126K" display="A126267126K" xr:uid="{87AF3895-E661-43A3-BF18-1EAC6E9CDB91}"/>
    <hyperlink ref="AA145" location="A126259782J" display="A126259782J" xr:uid="{33635A4C-7C1C-46F6-8D9C-275E49B22F78}"/>
    <hyperlink ref="Y146" location="A126252442K" display="A126252442K" xr:uid="{89521934-623B-42D6-9024-ABA4527A6743}"/>
    <hyperlink ref="Z146" location="A126267130A" display="A126267130A" xr:uid="{491FEEBC-3559-454E-BB8A-990A857FFB94}"/>
    <hyperlink ref="AA146" location="A126259786T" display="A126259786T" xr:uid="{0CB8DEF3-96A1-445E-8281-5DB538DED103}"/>
    <hyperlink ref="Y147" location="A126252362K" display="A126252362K" xr:uid="{AF9F86E5-8BDB-49E5-ACBA-40CEFE3C5F69}"/>
    <hyperlink ref="Z147" location="A126267050A" display="A126267050A" xr:uid="{35FA5580-9B82-4F70-A342-27550409EEB9}"/>
    <hyperlink ref="AA147" location="A126259706F" display="A126259706F" xr:uid="{ECECB115-C50C-468C-A9AC-D381E099271E}"/>
    <hyperlink ref="Y148" location="A126252342A" display="A126252342A" xr:uid="{9F6C053A-94BE-4D21-878D-9B24969599A6}"/>
    <hyperlink ref="Z148" location="A126267030T" display="A126267030T" xr:uid="{E46165DF-7BCC-4653-A8A3-D777DF95B819}"/>
    <hyperlink ref="AA148" location="A126259686J" display="A126259686J" xr:uid="{2F809F2D-2DA4-470F-A274-7EA9DB3966F9}"/>
    <hyperlink ref="Y149" location="A126252382V" display="A126252382V" xr:uid="{E351D6A3-BD95-47F0-83AB-DB38405DE8ED}"/>
    <hyperlink ref="Z149" location="A126267070K" display="A126267070K" xr:uid="{4DD17537-F09A-401B-8113-172EC8CB3F5F}"/>
    <hyperlink ref="AA149" location="A126259726R" display="A126259726R" xr:uid="{C36F0528-B475-41EE-87AF-DDCB8E581193}"/>
    <hyperlink ref="Y150" location="A126252358V" display="A126252358V" xr:uid="{675415E7-5309-4C09-9264-143C66D14FD2}"/>
    <hyperlink ref="Z150" location="A126267046K" display="A126267046K" xr:uid="{EE712380-45F7-4A64-AB13-928901F3FC32}"/>
    <hyperlink ref="AA150" location="A126259702W" display="A126259702W" xr:uid="{85C93468-82F3-4793-80B0-DE305CD3F8ED}"/>
    <hyperlink ref="Y151" location="A126252386C" display="A126252386C" xr:uid="{B8F726FC-961F-4E12-B0B0-424DD035F93E}"/>
    <hyperlink ref="Z151" location="A126267074V" display="A126267074V" xr:uid="{7B567446-5AAB-40A2-98E5-F2B3C3E6E969}"/>
    <hyperlink ref="AA151" location="A126259730F" display="A126259730F" xr:uid="{019B69AD-2215-45F3-A58A-9C7F8FC7C4E2}"/>
    <hyperlink ref="Y152" location="A126252366V" display="A126252366V" xr:uid="{66C9A5BF-11D5-48B2-A9A8-04EFE2CFDF5F}"/>
    <hyperlink ref="Z152" location="A126267054K" display="A126267054K" xr:uid="{B039A310-E0CF-4943-B2F2-03AB2D5204FD}"/>
    <hyperlink ref="AA152" location="A126259710W" display="A126259710W" xr:uid="{FB08BD58-3946-4EF7-8A5F-FCC3B79D35E5}"/>
    <hyperlink ref="Y153" location="A126252390V" display="A126252390V" xr:uid="{E214B743-71E6-433B-9050-529A341C552D}"/>
    <hyperlink ref="Z153" location="A126267078C" display="A126267078C" xr:uid="{F28B8AC6-C5A8-4A73-B682-75A8D37AB3D6}"/>
    <hyperlink ref="AA153" location="A126259734R" display="A126259734R" xr:uid="{665EECF8-7FEB-4AD6-8985-09987DBF9D84}"/>
    <hyperlink ref="Y154" location="A126252418K" display="A126252418K" xr:uid="{C7321443-990D-4DC2-9964-C411F15791DC}"/>
    <hyperlink ref="Z154" location="A126267106A" display="A126267106A" xr:uid="{AC2F6415-2D2F-43EB-B34A-5EE8A3C501C0}"/>
    <hyperlink ref="AA154" location="A126259762X" display="A126259762X" xr:uid="{9F715558-D102-4BDB-9E60-CCD327EAF173}"/>
    <hyperlink ref="Y155" location="A126252394C" display="A126252394C" xr:uid="{801F0B25-19BB-4F88-8914-0F8B9330DC95}"/>
    <hyperlink ref="Z155" location="A126267082V" display="A126267082V" xr:uid="{3F1D86D7-A4AF-4BDB-BDF3-E9B464DBB797}"/>
    <hyperlink ref="AA155" location="A126259738X" display="A126259738X" xr:uid="{AC9BACA6-C307-4FC4-85F8-7064203836EB}"/>
    <hyperlink ref="Y156" location="A126252370K" display="A126252370K" xr:uid="{E154E371-227D-4769-8089-682F88EF5325}"/>
    <hyperlink ref="Z156" location="A126267058V" display="A126267058V" xr:uid="{E0D1221A-5C9D-457D-9B41-F95B2CE0F1F2}"/>
    <hyperlink ref="AA156" location="A126259714F" display="A126259714F" xr:uid="{55EE9338-9686-4D5F-8271-838ECD2D05EB}"/>
    <hyperlink ref="Y157" location="A126252446V" display="A126252446V" xr:uid="{6C86BAE0-AE2C-4576-8D8D-007969484BFC}"/>
    <hyperlink ref="Z157" location="A126267134K" display="A126267134K" xr:uid="{260EAD08-1FCD-4B08-A240-09BD628C09C9}"/>
    <hyperlink ref="AA157" location="A126259790J" display="A126259790J" xr:uid="{3023E566-F240-4CA4-8E21-1A4536ABF2E7}"/>
    <hyperlink ref="Y158" location="A126252422A" display="A126252422A" xr:uid="{D87B8422-AAAD-4CE8-AB51-2F4E8851FBB3}"/>
    <hyperlink ref="Z158" location="A126267110T" display="A126267110T" xr:uid="{F457F090-4CF5-4341-BC8D-1DF4785DF416}"/>
    <hyperlink ref="AA158" location="A126259766J" display="A126259766J" xr:uid="{F9981178-D37D-43B8-9F7B-BFD3D176A6CE}"/>
    <hyperlink ref="Y159" location="A126252426K" display="A126252426K" xr:uid="{90141F62-83FA-43E1-8674-A95D2A64C4C8}"/>
    <hyperlink ref="Z159" location="A126267114A" display="A126267114A" xr:uid="{CFBE79F7-6FD6-44CA-9260-9E08BE0F3353}"/>
    <hyperlink ref="AA159" location="A126259770X" display="A126259770X" xr:uid="{DB9FEA82-8BAC-43AD-8FB8-0EE4E436DAED}"/>
    <hyperlink ref="Y160" location="A126252470V" display="A126252470V" xr:uid="{845F7857-F76B-43FD-A814-5674532DFC44}"/>
    <hyperlink ref="Z160" location="A126267158C" display="A126267158C" xr:uid="{BE49D17A-8C01-419B-A4AD-F475C46A2589}"/>
    <hyperlink ref="AA160" location="A126259814R" display="A126259814R" xr:uid="{008C7AF5-9E9B-4CAF-8F7A-2E3660FBB380}"/>
    <hyperlink ref="AB143" location="A126251870L" display="A126251870L" xr:uid="{0DAAB507-4623-4858-BEBE-F1E408923555}"/>
    <hyperlink ref="AC143" location="A126266558W" display="A126266558W" xr:uid="{79679ABC-45A4-4EC4-AB5C-539D0DE7C4F6}"/>
    <hyperlink ref="AD143" location="A126259214K" display="A126259214K" xr:uid="{1FBF6D35-723A-4B99-9012-3F3939446D83}"/>
    <hyperlink ref="AB126" location="A126251906C" display="A126251906C" xr:uid="{97E1FE8E-DB6F-4A7C-8948-CBDDB944DFBC}"/>
    <hyperlink ref="AC126" location="A126266594F" display="A126266594F" xr:uid="{3834E4C1-9936-4E8B-AF94-B3A98B5CFC08}"/>
    <hyperlink ref="AD126" location="A126259250V" display="A126259250V" xr:uid="{B4F334A8-E63D-4D68-ABF3-3BD2A3EA77DD}"/>
    <hyperlink ref="AB127" location="A126251854L" display="A126251854L" xr:uid="{91AD8D89-F633-476A-AA10-19C9AE182A66}"/>
    <hyperlink ref="AC127" location="A126266542C" display="A126266542C" xr:uid="{3FF160A9-A1BC-4F1E-A4D0-F48D583FC66A}"/>
    <hyperlink ref="AD127" location="A126259198W" display="A126259198W" xr:uid="{1E602A50-1246-44F4-BB56-6E3136D252AC}"/>
    <hyperlink ref="AB128" location="A126251910V" display="A126251910V" xr:uid="{2AEE0F45-5830-42C1-9C74-EE0D3E31B7CE}"/>
    <hyperlink ref="AC128" location="A126266598R" display="A126266598R" xr:uid="{93214701-8706-4AB8-824B-26941F4E9B4C}"/>
    <hyperlink ref="AD128" location="A126259254C" display="A126259254C" xr:uid="{C0ADAF3D-0C5F-4009-A564-649D739248F3}"/>
    <hyperlink ref="AB129" location="A126251914C" display="A126251914C" xr:uid="{8AC80F01-2312-4EC1-AC16-B8025996475A}"/>
    <hyperlink ref="AC129" location="A126266602V" display="A126266602V" xr:uid="{A51C2F0D-2303-48DF-9561-4243AB00A6A2}"/>
    <hyperlink ref="AD129" location="A126259258L" display="A126259258L" xr:uid="{C356AFF0-3827-4FE1-BCF0-4E96E23AC0BE}"/>
    <hyperlink ref="AB130" location="A126251858W" display="A126251858W" xr:uid="{DD8F4705-6AD7-460E-BEF9-DF6E0B6B697F}"/>
    <hyperlink ref="AC130" location="A126266546L" display="A126266546L" xr:uid="{14D1742C-FFB8-457F-9828-1563FAA73E36}"/>
    <hyperlink ref="AD130" location="A126259202A" display="A126259202A" xr:uid="{21720344-7754-4B4E-A063-B43196B235B2}"/>
    <hyperlink ref="AB131" location="A126251862L" display="A126251862L" xr:uid="{8383B765-378C-41AC-B1DF-0BEB5F045120}"/>
    <hyperlink ref="AC131" location="A126266550C" display="A126266550C" xr:uid="{E49E91E0-A7DA-4C80-8A3E-52DEA503F6BD}"/>
    <hyperlink ref="AD131" location="A126259206K" display="A126259206K" xr:uid="{172D4F75-6ED9-4106-9037-16927BFC3293}"/>
    <hyperlink ref="AB132" location="A126251886F" display="A126251886F" xr:uid="{35A2D04A-C06C-45E0-AD24-E5D73D093F7C}"/>
    <hyperlink ref="AC132" location="A126266574W" display="A126266574W" xr:uid="{B052737C-13C8-4A96-BDD7-67E59A2A8CD9}"/>
    <hyperlink ref="AD132" location="A126259230K" display="A126259230K" xr:uid="{794BE755-FD38-4924-9292-7AFF7956F1F7}"/>
    <hyperlink ref="AB133" location="A126251830V" display="A126251830V" xr:uid="{6C9E1CB5-33FA-488E-B240-1FA6333B4538}"/>
    <hyperlink ref="AC133" location="A126266518C" display="A126266518C" xr:uid="{3CD4A46A-F22F-40A1-874A-9E8827226271}"/>
    <hyperlink ref="AD133" location="A126259174C" display="A126259174C" xr:uid="{9E84F168-FEA1-4E30-811D-A8E7BC0C483E}"/>
    <hyperlink ref="AB134" location="A126251918L" display="A126251918L" xr:uid="{F943CCE4-CCC6-4EC5-BBCC-9FA3900EA0AB}"/>
    <hyperlink ref="AC134" location="A126266606C" display="A126266606C" xr:uid="{EAF18497-467F-415C-A600-2D8D2A668AE0}"/>
    <hyperlink ref="AD134" location="A126259262C" display="A126259262C" xr:uid="{BF8E39D9-1DBC-4218-A128-9749DD9D83D5}"/>
    <hyperlink ref="AB135" location="A126251890W" display="A126251890W" xr:uid="{0DCC7D6C-49E1-49A0-A079-45A91252FEE7}"/>
    <hyperlink ref="AC135" location="A126266578F" display="A126266578F" xr:uid="{A2F10810-53AD-4898-A30A-4E56C4E725F6}"/>
    <hyperlink ref="AD135" location="A126259234V" display="A126259234V" xr:uid="{4BC651D6-5C2B-4E28-A23B-56D8054E02C9}"/>
    <hyperlink ref="AB136" location="A126251922C" display="A126251922C" xr:uid="{3147CC88-398B-4AE8-9338-1A523ABAF61A}"/>
    <hyperlink ref="AC136" location="A126266610V" display="A126266610V" xr:uid="{E0F83FA4-B08B-4C6E-81F0-A83916C2058D}"/>
    <hyperlink ref="AD136" location="A126259266L" display="A126259266L" xr:uid="{F8E3BCE7-E669-431D-ACC9-0CC254976350}"/>
    <hyperlink ref="AB137" location="A126251834C" display="A126251834C" xr:uid="{F88CBEEE-03EF-412D-A366-89B1AC377161}"/>
    <hyperlink ref="AC137" location="A126266522V" display="A126266522V" xr:uid="{366DFC8F-8E5D-449F-9909-FB95D9A1A84E}"/>
    <hyperlink ref="AD137" location="A126259178L" display="A126259178L" xr:uid="{0B9B957C-C5E0-4E16-AAEE-8D2AB985855B}"/>
    <hyperlink ref="AB138" location="A126251794W" display="A126251794W" xr:uid="{E3992DA2-0639-4493-BD07-B554463A0023}"/>
    <hyperlink ref="AC138" location="A126266482L" display="A126266482L" xr:uid="{8AAF8E34-0B0D-45DA-B356-E09CF8CA1C02}"/>
    <hyperlink ref="AD138" location="A126259138V" display="A126259138V" xr:uid="{D3FBD360-9202-41EA-8FF2-28BAEE6A5676}"/>
    <hyperlink ref="AB139" location="A126251806V" display="A126251806V" xr:uid="{A718C7BC-685A-4D04-B126-7CA81268CC70}"/>
    <hyperlink ref="AC139" location="A126266494W" display="A126266494W" xr:uid="{9F09A4F1-F8C0-437C-892D-2EA50CBA3F5C}"/>
    <hyperlink ref="AD139" location="A126259150K" display="A126259150K" xr:uid="{A822BAF5-36B1-4451-8628-BB184C92861C}"/>
    <hyperlink ref="AB141" location="A126251866W" display="A126251866W" xr:uid="{12EE513F-2204-4ED4-A6A5-348D6D6D34A1}"/>
    <hyperlink ref="AC141" location="A126266554L" display="A126266554L" xr:uid="{D43E0A72-462D-4055-97C9-11755C21497C}"/>
    <hyperlink ref="AD141" location="A126259210A" display="A126259210A" xr:uid="{92E41274-0299-483F-A404-5ADDE2032D72}"/>
    <hyperlink ref="AB142" location="A126251810K" display="A126251810K" xr:uid="{E7407361-56B9-4242-B943-E431CA7CFFB3}"/>
    <hyperlink ref="AC142" location="A126266498F" display="A126266498F" xr:uid="{74AF9C63-C0BE-48D7-958F-B250652882C6}"/>
    <hyperlink ref="AD142" location="A126259154V" display="A126259154V" xr:uid="{4C2C4E6C-E58A-441A-97F2-6FA431870DE0}"/>
    <hyperlink ref="AB161" location="A126251802K" display="A126251802K" xr:uid="{82386B9F-ECFF-4127-9D88-10B25EAB9B83}"/>
    <hyperlink ref="AC161" location="A126266490L" display="A126266490L" xr:uid="{BF527F91-0A56-4545-B134-C1A6AD72E71B}"/>
    <hyperlink ref="AD161" location="A126259146V" display="A126259146V" xr:uid="{19A2E6DC-4476-43FB-BB4F-5680E07BBB4C}"/>
    <hyperlink ref="AB145" location="A126251894F" display="A126251894F" xr:uid="{8A787EF3-435A-443D-A2A2-04DD77008372}"/>
    <hyperlink ref="AC145" location="A126266582W" display="A126266582W" xr:uid="{356F3B14-DDD3-4D60-9C46-2C251E32E6FB}"/>
    <hyperlink ref="AD145" location="A126259238C" display="A126259238C" xr:uid="{69151D14-FA62-41F5-A8D2-5C888A13BDFE}"/>
    <hyperlink ref="AB146" location="A126251898R" display="A126251898R" xr:uid="{F758B57A-9F2A-4ECD-8284-22DFBD68465E}"/>
    <hyperlink ref="AC146" location="A126266586F" display="A126266586F" xr:uid="{791B3C17-6DE3-4CB1-A0B2-66B015D91A97}"/>
    <hyperlink ref="AD146" location="A126259242V" display="A126259242V" xr:uid="{F3A32E89-8AEE-4977-BA7F-210F9D85888D}"/>
    <hyperlink ref="AB147" location="A126251818C" display="A126251818C" xr:uid="{DBED0B41-AD4F-4FFB-825F-B593F71DCEDC}"/>
    <hyperlink ref="AC147" location="A126266506V" display="A126266506V" xr:uid="{088F4BDA-C01A-4543-9E7F-6A06034CE767}"/>
    <hyperlink ref="AD147" location="A126259162V" display="A126259162V" xr:uid="{2563DA33-EA7E-4B81-B5D2-F3E653BDABFC}"/>
    <hyperlink ref="AB148" location="A126251798F" display="A126251798F" xr:uid="{8E6A330E-713F-4CFD-99C5-8272D3DE8136}"/>
    <hyperlink ref="AC148" location="A126266486W" display="A126266486W" xr:uid="{53F642B4-BFC3-401B-9371-6B446913082F}"/>
    <hyperlink ref="AD148" location="A126259142K" display="A126259142K" xr:uid="{66F1EF2F-003E-46DD-8F5B-386A47C8390D}"/>
    <hyperlink ref="AB149" location="A126251838L" display="A126251838L" xr:uid="{9CBBB8A9-79CF-47CD-B98B-50A6DFB5D372}"/>
    <hyperlink ref="AC149" location="A126266526C" display="A126266526C" xr:uid="{1B0EB09D-5254-4E07-93AB-9F8CE8D3CD19}"/>
    <hyperlink ref="AD149" location="A126259182C" display="A126259182C" xr:uid="{C3900813-C1DC-4A26-8BBE-ECE0512C03BA}"/>
    <hyperlink ref="AB150" location="A126251814V" display="A126251814V" xr:uid="{5C4C3A42-F875-4A72-9ED3-AEB6559F2E69}"/>
    <hyperlink ref="AC150" location="A126266502K" display="A126266502K" xr:uid="{407F6CF9-7234-472A-98DA-41F914B25B4F}"/>
    <hyperlink ref="AD150" location="A126259158C" display="A126259158C" xr:uid="{2D101237-77FB-41C4-BB97-F33F3DACACE2}"/>
    <hyperlink ref="AB151" location="A126251842C" display="A126251842C" xr:uid="{D95E974B-71E3-47D3-9EDC-9829666EC62E}"/>
    <hyperlink ref="AC151" location="A126266530V" display="A126266530V" xr:uid="{18092B02-7B1B-4AC2-83C1-96BC4884BB03}"/>
    <hyperlink ref="AD151" location="A126259186L" display="A126259186L" xr:uid="{C853E55A-3874-48CB-9BA8-03F10FC8823A}"/>
    <hyperlink ref="AB152" location="A126251822V" display="A126251822V" xr:uid="{5B2B1314-26DA-4147-9F4B-F1EBACE6E05E}"/>
    <hyperlink ref="AC152" location="A126266510K" display="A126266510K" xr:uid="{B58A23A3-408A-4C71-B580-D7DBAC2CF61F}"/>
    <hyperlink ref="AD152" location="A126259166C" display="A126259166C" xr:uid="{104EAECD-EEDB-445C-AB24-33A15D2CC86B}"/>
    <hyperlink ref="AB153" location="A126251846L" display="A126251846L" xr:uid="{254AC585-E139-497C-B90C-BB5454DEF8C3}"/>
    <hyperlink ref="AC153" location="A126266534C" display="A126266534C" xr:uid="{D4A61B88-0108-4718-A384-1801CD94026A}"/>
    <hyperlink ref="AD153" location="A126259190C" display="A126259190C" xr:uid="{AF7FAFDF-649D-472B-B7CD-F10B48BA5B2A}"/>
    <hyperlink ref="AB154" location="A126251874W" display="A126251874W" xr:uid="{0C809451-9ED0-486C-B4C5-DEF710871619}"/>
    <hyperlink ref="AC154" location="A126266562L" display="A126266562L" xr:uid="{53E48A23-6843-4638-9C6F-351A376D3CC5}"/>
    <hyperlink ref="AD154" location="A126259218V" display="A126259218V" xr:uid="{B8336127-A9F9-4BE0-9565-BFAC01B83045}"/>
    <hyperlink ref="AB155" location="A126251850C" display="A126251850C" xr:uid="{3F4863E8-043F-4C57-81BE-D569F868B99C}"/>
    <hyperlink ref="AC155" location="A126266538L" display="A126266538L" xr:uid="{7AF44D0D-CD0C-424E-90BE-DA1D3A89D8D7}"/>
    <hyperlink ref="AD155" location="A126259194L" display="A126259194L" xr:uid="{453F911B-7765-4571-B81D-56D446D8A46E}"/>
    <hyperlink ref="AB156" location="A126251826C" display="A126251826C" xr:uid="{73C9B111-6557-4D53-A356-37375507A9B2}"/>
    <hyperlink ref="AC156" location="A126266514V" display="A126266514V" xr:uid="{49B93990-02A8-4E99-896C-255A0CC56B43}"/>
    <hyperlink ref="AD156" location="A126259170V" display="A126259170V" xr:uid="{87A3E9CD-8C71-4F00-91BD-363A8A71DE39}"/>
    <hyperlink ref="AB157" location="A126251902V" display="A126251902V" xr:uid="{7DA7CD2D-5222-40D2-9E6C-F8F7CFE531F9}"/>
    <hyperlink ref="AC157" location="A126266590W" display="A126266590W" xr:uid="{747D41D2-71EF-43FF-9B2B-CFA8574B654D}"/>
    <hyperlink ref="AD157" location="A126259246C" display="A126259246C" xr:uid="{C7778701-781A-4314-BFF9-6A5DA623AA45}"/>
    <hyperlink ref="AB158" location="A126251878F" display="A126251878F" xr:uid="{AB66E1DA-5042-4909-AF63-150ECFF67E49}"/>
    <hyperlink ref="AC158" location="A126266566W" display="A126266566W" xr:uid="{A15A6D13-5E32-4522-9031-5601CFAF357B}"/>
    <hyperlink ref="AD158" location="A126259222K" display="A126259222K" xr:uid="{61FFAAB6-02CD-4CD4-816D-1ECB6794D1B2}"/>
    <hyperlink ref="AB159" location="A126251882W" display="A126251882W" xr:uid="{B6D3B25B-B112-4B1E-A25F-EB94D411B2B9}"/>
    <hyperlink ref="AC159" location="A126266570L" display="A126266570L" xr:uid="{9F26B872-91D6-4CF4-BD73-BC65B1DDDD1E}"/>
    <hyperlink ref="AD159" location="A126259226V" display="A126259226V" xr:uid="{F76B86E0-E844-4743-AF5A-71B0AA7FFAF1}"/>
    <hyperlink ref="AB160" location="A126251926L" display="A126251926L" xr:uid="{8C3DA090-215B-46E5-9F71-1D3C5EC4CBF8}"/>
    <hyperlink ref="AC160" location="A126266614C" display="A126266614C" xr:uid="{C39D8E7F-F412-4549-87B0-DB457A13F625}"/>
    <hyperlink ref="AD160" location="A126259270C" display="A126259270C" xr:uid="{00B71085-35EE-44D7-BCE4-A5F05BB9DBCC}"/>
    <hyperlink ref="D143" location="A126251734V" display="A126251734V" xr:uid="{B326563C-A5E5-4623-AA20-6DA4C628E006}"/>
    <hyperlink ref="E143" location="A126266422K" display="A126266422K" xr:uid="{DE9641F6-FA8B-42F3-994D-2C35339ED45E}"/>
    <hyperlink ref="F143" location="A126259078C" display="A126259078C" xr:uid="{866E1284-964D-4963-9BD3-C61D69BA2F15}"/>
    <hyperlink ref="D126" location="A126251770C" display="A126251770C" xr:uid="{E1AF4C44-5F6D-4BFD-8130-5ADE31190856}"/>
    <hyperlink ref="E126" location="A126266458L" display="A126266458L" xr:uid="{50351674-0F0F-4752-B59F-F433CC563C17}"/>
    <hyperlink ref="F126" location="A126259114A" display="A126259114A" xr:uid="{2FF5BEA4-1F4D-47FD-B71C-F4958DB80D62}"/>
    <hyperlink ref="D127" location="A126251718V" display="A126251718V" xr:uid="{2ACDC0F5-52E7-49B2-9152-F096E5E09858}"/>
    <hyperlink ref="E127" location="A126266406K" display="A126266406K" xr:uid="{CBE0A918-6F03-4882-8CB5-63E06FD7D30A}"/>
    <hyperlink ref="F127" location="A126259062K" display="A126259062K" xr:uid="{4C8D35A9-1B7F-46CB-BF5C-495A61FA319D}"/>
    <hyperlink ref="D128" location="A126251774L" display="A126251774L" xr:uid="{A88A5E1B-4361-431E-AD44-D048B9A7F05C}"/>
    <hyperlink ref="E128" location="A126266462C" display="A126266462C" xr:uid="{C878DCCC-C64E-4389-B371-20EAFC838EDF}"/>
    <hyperlink ref="F128" location="A126259118K" display="A126259118K" xr:uid="{D2F0D19E-0292-46D8-B75C-CA892D5FAC36}"/>
    <hyperlink ref="D129" location="A126251778W" display="A126251778W" xr:uid="{34FC9201-B940-4471-B194-14C4B48666A7}"/>
    <hyperlink ref="E129" location="A126266466L" display="A126266466L" xr:uid="{778FE053-6B14-427C-B491-AA4897B3C2EA}"/>
    <hyperlink ref="F129" location="A126259122A" display="A126259122A" xr:uid="{75C32F48-16F7-40EE-B9B0-81C9FF510611}"/>
    <hyperlink ref="D130" location="A126251722K" display="A126251722K" xr:uid="{59156C8F-FE9A-407C-BF4A-9071F87C80A4}"/>
    <hyperlink ref="E130" location="A126266410A" display="A126266410A" xr:uid="{588E1420-FB47-4443-B090-B0233BEE7FB2}"/>
    <hyperlink ref="F130" location="A126259066V" display="A126259066V" xr:uid="{E71EC57F-6A53-401B-B55C-D74EA343005A}"/>
    <hyperlink ref="D131" location="A126251726V" display="A126251726V" xr:uid="{090B6039-C00B-486C-861F-AAFC1B9F43B1}"/>
    <hyperlink ref="E131" location="A126266414K" display="A126266414K" xr:uid="{CB5B81BF-E667-41FD-8103-74928DC3B6DF}"/>
    <hyperlink ref="F131" location="A126259070K" display="A126259070K" xr:uid="{8443BD61-52DE-4FE6-84C2-E4CC6F7472BB}"/>
    <hyperlink ref="D132" location="A126251750V" display="A126251750V" xr:uid="{326A62FF-4F04-4943-8C57-BEEB2DCF35F9}"/>
    <hyperlink ref="E132" location="A126266438C" display="A126266438C" xr:uid="{55C9BE03-1813-41D8-8256-4FD9AC91F68C}"/>
    <hyperlink ref="F132" location="A126259094C" display="A126259094C" xr:uid="{91E5C176-3B85-4B00-80D3-7979038FA57B}"/>
    <hyperlink ref="D133" location="A126251694L" display="A126251694L" xr:uid="{722000AC-4F4C-4C5C-B339-A6FDCBF0DBEC}"/>
    <hyperlink ref="E133" location="A126266382C" display="A126266382C" xr:uid="{4DCD7CFC-5AAE-4ECF-BF67-F1112DCB658C}"/>
    <hyperlink ref="F133" location="A126259038K" display="A126259038K" xr:uid="{36A56DED-40D6-4006-B98F-C4EF3AA4B249}"/>
    <hyperlink ref="D134" location="A126251782L" display="A126251782L" xr:uid="{425E194F-3304-4B42-81CB-ADCE8B9B6EF9}"/>
    <hyperlink ref="E134" location="A126266470C" display="A126266470C" xr:uid="{43D800FD-E048-4545-A6C9-126ABB458635}"/>
    <hyperlink ref="F134" location="A126259126K" display="A126259126K" xr:uid="{C7D81994-B7B8-4E41-9FA2-057D107BB372}"/>
    <hyperlink ref="D135" location="A126251754C" display="A126251754C" xr:uid="{2742BF33-30B5-48B0-BF2B-2E5A39BAE04E}"/>
    <hyperlink ref="E135" location="A126266442V" display="A126266442V" xr:uid="{C081A79D-B0BB-40BC-91FC-615B4F148562}"/>
    <hyperlink ref="F135" location="A126259098L" display="A126259098L" xr:uid="{C11F14C2-43AE-4207-897F-FD18565B4BC8}"/>
    <hyperlink ref="D136" location="A126251786W" display="A126251786W" xr:uid="{A36777C5-25A7-4B67-AB26-8E0A37D17682}"/>
    <hyperlink ref="E136" location="A126266474L" display="A126266474L" xr:uid="{D511D0CF-40D8-46AA-B1D6-B753DC9FFA8F}"/>
    <hyperlink ref="F136" location="A126259130A" display="A126259130A" xr:uid="{7F756CDC-C5A7-4895-9999-65E6904EFB2C}"/>
    <hyperlink ref="D137" location="A126251698W" display="A126251698W" xr:uid="{700DDE60-2B0B-4480-8F60-86B0A2D3EF84}"/>
    <hyperlink ref="E137" location="A126266386L" display="A126266386L" xr:uid="{A663B787-AE37-42E6-AA59-C2261A9D153B}"/>
    <hyperlink ref="F137" location="A126259042A" display="A126259042A" xr:uid="{4C9A4191-C7F4-414D-A559-7A51CC347012}"/>
    <hyperlink ref="D138" location="A126251658C" display="A126251658C" xr:uid="{99BDBEB8-5B04-48C0-8B32-A67DA2F61379}"/>
    <hyperlink ref="E138" location="A126266346V" display="A126266346V" xr:uid="{89953403-179F-41C4-8D87-FD1DA09B93F4}"/>
    <hyperlink ref="F138" location="A126259002J" display="A126259002J" xr:uid="{60EBCFCB-5E0F-4783-BC8F-ED46B55157B2}"/>
    <hyperlink ref="D139" location="A126251670V" display="A126251670V" xr:uid="{6A137439-8D1A-4CF0-96D6-71130869F9AB}"/>
    <hyperlink ref="E139" location="A126266358C" display="A126266358C" xr:uid="{210A548D-DB41-4299-A78A-D24908C84179}"/>
    <hyperlink ref="F139" location="A126259014T" display="A126259014T" xr:uid="{FE6D5C0F-A1C2-4F66-B9B9-1252EF07514E}"/>
    <hyperlink ref="D141" location="A126251730K" display="A126251730K" xr:uid="{E33F1FD1-B5E4-457B-A891-63AEDD4B3396}"/>
    <hyperlink ref="E141" location="A126266418V" display="A126266418V" xr:uid="{D1013022-5C23-4EE7-9F69-5087665E948F}"/>
    <hyperlink ref="F141" location="A126259074V" display="A126259074V" xr:uid="{2077CA25-84C6-4ECC-8187-42B0DBAA0F8B}"/>
    <hyperlink ref="D142" location="A126251674C" display="A126251674C" xr:uid="{1A3AF4E3-2056-43A3-928F-53C7962C3CBE}"/>
    <hyperlink ref="E142" location="A126266362V" display="A126266362V" xr:uid="{4C337F70-AE7C-46CA-BED9-FF76B2034D97}"/>
    <hyperlink ref="F142" location="A126259018A" display="A126259018A" xr:uid="{66F5BB3A-3588-438D-AC1A-347F0A3D53BA}"/>
    <hyperlink ref="D161" location="A126251666C" display="A126251666C" xr:uid="{51CF028E-D92F-4CD0-9F6A-6498122AC63D}"/>
    <hyperlink ref="E161" location="A126266354V" display="A126266354V" xr:uid="{CB94D224-1940-4336-A602-4F260A66E241}"/>
    <hyperlink ref="F161" location="A126259010J" display="A126259010J" xr:uid="{45E340B1-686A-4AB4-8336-B4F8162E4B65}"/>
    <hyperlink ref="D145" location="A126251758L" display="A126251758L" xr:uid="{8C979E18-24A6-4B0E-8FC1-90C8D5A041A6}"/>
    <hyperlink ref="E145" location="A126266446C" display="A126266446C" xr:uid="{169E3EEF-155F-48F3-ABCD-E9D82B8D72FE}"/>
    <hyperlink ref="F145" location="A126259102T" display="A126259102T" xr:uid="{95019A17-DC99-404C-AD8C-52A74DA063FB}"/>
    <hyperlink ref="D146" location="A126251762C" display="A126251762C" xr:uid="{2B2166A0-F4AD-4C77-8672-6B7A7F261B80}"/>
    <hyperlink ref="E146" location="A126266450V" display="A126266450V" xr:uid="{F4ABE9B3-4776-4BBD-A767-AE7532E77618}"/>
    <hyperlink ref="F146" location="A126259106A" display="A126259106A" xr:uid="{045B8696-892B-4FE1-9AD9-892D8F3F4E72}"/>
    <hyperlink ref="D147" location="A126251682C" display="A126251682C" xr:uid="{325D17B6-0BB1-4B17-A954-4A30FA49B06B}"/>
    <hyperlink ref="E147" location="A126266370V" display="A126266370V" xr:uid="{DBD14677-9972-4EE0-864F-BA69E4FC8E19}"/>
    <hyperlink ref="F147" location="A126259026A" display="A126259026A" xr:uid="{2880118B-2DAD-449E-813E-66C89178CE5C}"/>
    <hyperlink ref="D148" location="A126251662V" display="A126251662V" xr:uid="{B194C832-4685-46EA-819E-D4AFB510DB4C}"/>
    <hyperlink ref="E148" location="A126266350K" display="A126266350K" xr:uid="{FFAACA65-85A7-41D1-96A3-1FC0DF39D2B9}"/>
    <hyperlink ref="F148" location="A126259006T" display="A126259006T" xr:uid="{491C31C5-31C2-4610-8469-D76EA6DCD6CE}"/>
    <hyperlink ref="D149" location="A126251702A" display="A126251702A" xr:uid="{C1E4DA23-0831-4886-A743-0A65A6B68CC8}"/>
    <hyperlink ref="E149" location="A126266390C" display="A126266390C" xr:uid="{28DD3BEA-C993-4E8A-9109-2FE3C9DCE4EB}"/>
    <hyperlink ref="F149" location="A126259046K" display="A126259046K" xr:uid="{365A370F-FED6-4CCC-8529-297B5A47D8DD}"/>
    <hyperlink ref="D150" location="A126251678L" display="A126251678L" xr:uid="{79E8372E-958A-49EC-B926-89792C09556A}"/>
    <hyperlink ref="E150" location="A126266366C" display="A126266366C" xr:uid="{8D9B39B9-035A-419E-AD05-4F12B662A9A4}"/>
    <hyperlink ref="F150" location="A126259022T" display="A126259022T" xr:uid="{CF8ECF33-61DB-4D6D-B27D-9260C7E007AA}"/>
    <hyperlink ref="D151" location="A126251706K" display="A126251706K" xr:uid="{AC2BDA1C-F58C-4B70-98C7-893D438BA927}"/>
    <hyperlink ref="E151" location="A126266394L" display="A126266394L" xr:uid="{C3EED874-D6AF-4289-B91A-C16EC5ADD1DD}"/>
    <hyperlink ref="F151" location="A126259050A" display="A126259050A" xr:uid="{12343602-2814-48D2-8EED-208C0C8EA9BD}"/>
    <hyperlink ref="D152" location="A126251686L" display="A126251686L" xr:uid="{55F8DD47-BA15-4DDB-A643-B9CE3FCEE96E}"/>
    <hyperlink ref="E152" location="A126266374C" display="A126266374C" xr:uid="{6C7E89F9-B4D1-47AF-AAE8-B82449B70F93}"/>
    <hyperlink ref="F152" location="A126259030T" display="A126259030T" xr:uid="{256C62E9-80E5-4165-A613-EC76C8F5F9DB}"/>
    <hyperlink ref="D153" location="A126251710A" display="A126251710A" xr:uid="{C45C042A-AEEA-4958-B461-0C5B2B113684}"/>
    <hyperlink ref="E153" location="A126266398W" display="A126266398W" xr:uid="{E7F2F61B-F439-4BC8-8B56-784AAFEF447B}"/>
    <hyperlink ref="F153" location="A126259054K" display="A126259054K" xr:uid="{CBA9D370-7B19-4815-A4B9-F78A633F75A1}"/>
    <hyperlink ref="D154" location="A126251738C" display="A126251738C" xr:uid="{C0292EAE-A1ED-41C0-88C9-D49EB83F5695}"/>
    <hyperlink ref="E154" location="A126266426V" display="A126266426V" xr:uid="{6A8E4518-AD84-44CF-A124-1CD505FF8C4D}"/>
    <hyperlink ref="F154" location="A126259082V" display="A126259082V" xr:uid="{01175585-E137-4B07-BA32-C1E299CD76A4}"/>
    <hyperlink ref="D155" location="A126251714K" display="A126251714K" xr:uid="{F28312B1-9B44-4A68-96A7-7F744F7A35C7}"/>
    <hyperlink ref="E155" location="A126266402A" display="A126266402A" xr:uid="{3A7B4BB6-27AE-41C1-B625-2E5FE7A67090}"/>
    <hyperlink ref="F155" location="A126259058V" display="A126259058V" xr:uid="{4DA5F17C-DD97-4943-8916-C0AADE6A9754}"/>
    <hyperlink ref="D156" location="A126251690C" display="A126251690C" xr:uid="{30B96A32-DD59-426C-9C18-F8DF82CA6C65}"/>
    <hyperlink ref="E156" location="A126266378L" display="A126266378L" xr:uid="{29EE1CCA-2159-4352-8927-CA4DA6D27375}"/>
    <hyperlink ref="F156" location="A126259034A" display="A126259034A" xr:uid="{C8D8BA45-FFE4-4C4A-BCCF-88E899312B59}"/>
    <hyperlink ref="D157" location="A126251766L" display="A126251766L" xr:uid="{A26842AD-2310-433F-BE7C-5676A377831E}"/>
    <hyperlink ref="E157" location="A126266454C" display="A126266454C" xr:uid="{502E4AD5-241C-4009-BF2F-2D39C8B38FD3}"/>
    <hyperlink ref="F157" location="A126259110T" display="A126259110T" xr:uid="{6B0043C6-6BCA-478C-8846-C39E82073CD4}"/>
    <hyperlink ref="D158" location="A126251742V" display="A126251742V" xr:uid="{67417E44-0390-4776-879F-7B5FDF32D824}"/>
    <hyperlink ref="E158" location="A126266430K" display="A126266430K" xr:uid="{C831E150-9F8D-401F-8981-EAAEBCAFFCA8}"/>
    <hyperlink ref="F158" location="A126259086C" display="A126259086C" xr:uid="{644D15B5-943A-4357-8D72-A122C6D2BEB7}"/>
    <hyperlink ref="D159" location="A126251746C" display="A126251746C" xr:uid="{93549702-D3DA-4B8E-8A27-83CA24A06890}"/>
    <hyperlink ref="E159" location="A126266434V" display="A126266434V" xr:uid="{3DCAC0ED-26DE-42BB-9226-1566C57A15ED}"/>
    <hyperlink ref="F159" location="A126259090V" display="A126259090V" xr:uid="{529D411F-D7F1-4527-8489-045481C590C0}"/>
    <hyperlink ref="D160" location="A126251790L" display="A126251790L" xr:uid="{E104E47F-731C-4D4D-8F69-4BB706161B3C}"/>
    <hyperlink ref="E160" location="A126266478W" display="A126266478W" xr:uid="{6B01F1F2-919B-452A-A750-AD764DDE864E}"/>
    <hyperlink ref="F160" location="A126259134K" display="A126259134K" xr:uid="{9578B542-DDFD-424A-84C1-E5EE6865C313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441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2869</v>
      </c>
    </row>
    <row r="6" spans="1:13" ht="15.75" customHeight="1">
      <c r="B6" s="78" t="s">
        <v>2870</v>
      </c>
      <c r="C6" s="78"/>
      <c r="D6" s="78"/>
      <c r="E6" s="78"/>
      <c r="F6" s="78"/>
      <c r="G6" s="78"/>
      <c r="H6" s="78"/>
      <c r="I6" s="78"/>
      <c r="J6" s="78"/>
      <c r="K6" s="78"/>
      <c r="L6" s="78"/>
    </row>
    <row r="8" spans="1:13" ht="15">
      <c r="D8" s="16" t="s">
        <v>2872</v>
      </c>
    </row>
    <row r="9" spans="1:13" s="17" customFormat="1"/>
    <row r="10" spans="1:13" ht="22.5" customHeight="1">
      <c r="A10" s="18" t="s">
        <v>2873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2874</v>
      </c>
      <c r="I10" s="18" t="s">
        <v>250</v>
      </c>
      <c r="J10" s="18" t="s">
        <v>252</v>
      </c>
      <c r="K10" s="18" t="s">
        <v>2875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44593</v>
      </c>
      <c r="H12" s="11">
        <v>8</v>
      </c>
      <c r="I12" s="20" t="s">
        <v>259</v>
      </c>
      <c r="J12" s="11" t="s">
        <v>261</v>
      </c>
      <c r="K12" s="11" t="s">
        <v>2877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44593</v>
      </c>
      <c r="H13" s="11">
        <v>8</v>
      </c>
      <c r="I13" s="20" t="s">
        <v>259</v>
      </c>
      <c r="J13" s="11" t="s">
        <v>261</v>
      </c>
      <c r="K13" s="11" t="s">
        <v>2877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44593</v>
      </c>
      <c r="H14" s="11">
        <v>8</v>
      </c>
      <c r="I14" s="20" t="s">
        <v>259</v>
      </c>
      <c r="J14" s="11" t="s">
        <v>261</v>
      </c>
      <c r="K14" s="11" t="s">
        <v>2877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44593</v>
      </c>
      <c r="H15" s="11">
        <v>8</v>
      </c>
      <c r="I15" s="20" t="s">
        <v>259</v>
      </c>
      <c r="J15" s="11" t="s">
        <v>261</v>
      </c>
      <c r="K15" s="11" t="s">
        <v>2877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44593</v>
      </c>
      <c r="H16" s="11">
        <v>8</v>
      </c>
      <c r="I16" s="20" t="s">
        <v>259</v>
      </c>
      <c r="J16" s="11" t="s">
        <v>261</v>
      </c>
      <c r="K16" s="11" t="s">
        <v>2877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44593</v>
      </c>
      <c r="H17" s="11">
        <v>8</v>
      </c>
      <c r="I17" s="20" t="s">
        <v>259</v>
      </c>
      <c r="J17" s="11" t="s">
        <v>261</v>
      </c>
      <c r="K17" s="11" t="s">
        <v>2877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44593</v>
      </c>
      <c r="H18" s="11">
        <v>8</v>
      </c>
      <c r="I18" s="20" t="s">
        <v>259</v>
      </c>
      <c r="J18" s="11" t="s">
        <v>261</v>
      </c>
      <c r="K18" s="11" t="s">
        <v>2877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44593</v>
      </c>
      <c r="H19" s="11">
        <v>8</v>
      </c>
      <c r="I19" s="20" t="s">
        <v>259</v>
      </c>
      <c r="J19" s="11" t="s">
        <v>261</v>
      </c>
      <c r="K19" s="11" t="s">
        <v>2877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44593</v>
      </c>
      <c r="H20" s="11">
        <v>8</v>
      </c>
      <c r="I20" s="20" t="s">
        <v>259</v>
      </c>
      <c r="J20" s="11" t="s">
        <v>261</v>
      </c>
      <c r="K20" s="11" t="s">
        <v>2877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44593</v>
      </c>
      <c r="H21" s="11">
        <v>8</v>
      </c>
      <c r="I21" s="20" t="s">
        <v>259</v>
      </c>
      <c r="J21" s="11" t="s">
        <v>261</v>
      </c>
      <c r="K21" s="11" t="s">
        <v>2877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44593</v>
      </c>
      <c r="H22" s="11">
        <v>8</v>
      </c>
      <c r="I22" s="20" t="s">
        <v>259</v>
      </c>
      <c r="J22" s="11" t="s">
        <v>261</v>
      </c>
      <c r="K22" s="11" t="s">
        <v>2877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44593</v>
      </c>
      <c r="H23" s="11">
        <v>8</v>
      </c>
      <c r="I23" s="20" t="s">
        <v>259</v>
      </c>
      <c r="J23" s="11" t="s">
        <v>261</v>
      </c>
      <c r="K23" s="11" t="s">
        <v>2877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44593</v>
      </c>
      <c r="H24" s="11">
        <v>8</v>
      </c>
      <c r="I24" s="20" t="s">
        <v>259</v>
      </c>
      <c r="J24" s="11" t="s">
        <v>261</v>
      </c>
      <c r="K24" s="11" t="s">
        <v>2877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44593</v>
      </c>
      <c r="H25" s="11">
        <v>8</v>
      </c>
      <c r="I25" s="20" t="s">
        <v>259</v>
      </c>
      <c r="J25" s="11" t="s">
        <v>261</v>
      </c>
      <c r="K25" s="11" t="s">
        <v>2877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44593</v>
      </c>
      <c r="H26" s="11">
        <v>8</v>
      </c>
      <c r="I26" s="20" t="s">
        <v>259</v>
      </c>
      <c r="J26" s="11" t="s">
        <v>261</v>
      </c>
      <c r="K26" s="11" t="s">
        <v>2877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44593</v>
      </c>
      <c r="H27" s="11">
        <v>8</v>
      </c>
      <c r="I27" s="20" t="s">
        <v>259</v>
      </c>
      <c r="J27" s="11" t="s">
        <v>261</v>
      </c>
      <c r="K27" s="11" t="s">
        <v>2877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44593</v>
      </c>
      <c r="H28" s="11">
        <v>8</v>
      </c>
      <c r="I28" s="20" t="s">
        <v>259</v>
      </c>
      <c r="J28" s="11" t="s">
        <v>261</v>
      </c>
      <c r="K28" s="11" t="s">
        <v>2877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44593</v>
      </c>
      <c r="H29" s="11">
        <v>8</v>
      </c>
      <c r="I29" s="20" t="s">
        <v>259</v>
      </c>
      <c r="J29" s="11" t="s">
        <v>261</v>
      </c>
      <c r="K29" s="11" t="s">
        <v>2877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44593</v>
      </c>
      <c r="H30" s="11">
        <v>8</v>
      </c>
      <c r="I30" s="20" t="s">
        <v>259</v>
      </c>
      <c r="J30" s="11" t="s">
        <v>261</v>
      </c>
      <c r="K30" s="11" t="s">
        <v>2877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44593</v>
      </c>
      <c r="H31" s="11">
        <v>8</v>
      </c>
      <c r="I31" s="20" t="s">
        <v>259</v>
      </c>
      <c r="J31" s="11" t="s">
        <v>261</v>
      </c>
      <c r="K31" s="11" t="s">
        <v>2877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44593</v>
      </c>
      <c r="H32" s="11">
        <v>8</v>
      </c>
      <c r="I32" s="20" t="s">
        <v>259</v>
      </c>
      <c r="J32" s="11" t="s">
        <v>261</v>
      </c>
      <c r="K32" s="11" t="s">
        <v>2877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44593</v>
      </c>
      <c r="H33" s="11">
        <v>8</v>
      </c>
      <c r="I33" s="20" t="s">
        <v>259</v>
      </c>
      <c r="J33" s="11" t="s">
        <v>261</v>
      </c>
      <c r="K33" s="11" t="s">
        <v>2877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44593</v>
      </c>
      <c r="H34" s="11">
        <v>8</v>
      </c>
      <c r="I34" s="20" t="s">
        <v>259</v>
      </c>
      <c r="J34" s="11" t="s">
        <v>261</v>
      </c>
      <c r="K34" s="11" t="s">
        <v>2877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44593</v>
      </c>
      <c r="H35" s="11">
        <v>8</v>
      </c>
      <c r="I35" s="20" t="s">
        <v>259</v>
      </c>
      <c r="J35" s="11" t="s">
        <v>261</v>
      </c>
      <c r="K35" s="11" t="s">
        <v>2877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44593</v>
      </c>
      <c r="H36" s="11">
        <v>8</v>
      </c>
      <c r="I36" s="20" t="s">
        <v>259</v>
      </c>
      <c r="J36" s="11" t="s">
        <v>261</v>
      </c>
      <c r="K36" s="11" t="s">
        <v>2877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44593</v>
      </c>
      <c r="H37" s="11">
        <v>8</v>
      </c>
      <c r="I37" s="20" t="s">
        <v>259</v>
      </c>
      <c r="J37" s="11" t="s">
        <v>261</v>
      </c>
      <c r="K37" s="11" t="s">
        <v>2877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44593</v>
      </c>
      <c r="H38" s="11">
        <v>8</v>
      </c>
      <c r="I38" s="20" t="s">
        <v>259</v>
      </c>
      <c r="J38" s="11" t="s">
        <v>261</v>
      </c>
      <c r="K38" s="11" t="s">
        <v>2877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44593</v>
      </c>
      <c r="H39" s="11">
        <v>8</v>
      </c>
      <c r="I39" s="20" t="s">
        <v>259</v>
      </c>
      <c r="J39" s="11" t="s">
        <v>261</v>
      </c>
      <c r="K39" s="11" t="s">
        <v>2877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44593</v>
      </c>
      <c r="H40" s="11">
        <v>8</v>
      </c>
      <c r="I40" s="20" t="s">
        <v>259</v>
      </c>
      <c r="J40" s="11" t="s">
        <v>261</v>
      </c>
      <c r="K40" s="11" t="s">
        <v>2877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44593</v>
      </c>
      <c r="H41" s="11">
        <v>8</v>
      </c>
      <c r="I41" s="20" t="s">
        <v>259</v>
      </c>
      <c r="J41" s="11" t="s">
        <v>261</v>
      </c>
      <c r="K41" s="11" t="s">
        <v>2877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44593</v>
      </c>
      <c r="H42" s="11">
        <v>8</v>
      </c>
      <c r="I42" s="20" t="s">
        <v>259</v>
      </c>
      <c r="J42" s="11" t="s">
        <v>261</v>
      </c>
      <c r="K42" s="11" t="s">
        <v>2877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44593</v>
      </c>
      <c r="H43" s="11">
        <v>8</v>
      </c>
      <c r="I43" s="20" t="s">
        <v>259</v>
      </c>
      <c r="J43" s="11" t="s">
        <v>261</v>
      </c>
      <c r="K43" s="11" t="s">
        <v>2877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44593</v>
      </c>
      <c r="H44" s="11">
        <v>8</v>
      </c>
      <c r="I44" s="20" t="s">
        <v>259</v>
      </c>
      <c r="J44" s="11" t="s">
        <v>261</v>
      </c>
      <c r="K44" s="11" t="s">
        <v>2877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44593</v>
      </c>
      <c r="H45" s="11">
        <v>8</v>
      </c>
      <c r="I45" s="20" t="s">
        <v>259</v>
      </c>
      <c r="J45" s="11" t="s">
        <v>261</v>
      </c>
      <c r="K45" s="11" t="s">
        <v>2877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44593</v>
      </c>
      <c r="H46" s="11">
        <v>8</v>
      </c>
      <c r="I46" s="20" t="s">
        <v>259</v>
      </c>
      <c r="J46" s="11" t="s">
        <v>261</v>
      </c>
      <c r="K46" s="11" t="s">
        <v>2877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44593</v>
      </c>
      <c r="H47" s="11">
        <v>8</v>
      </c>
      <c r="I47" s="20" t="s">
        <v>259</v>
      </c>
      <c r="J47" s="11" t="s">
        <v>261</v>
      </c>
      <c r="K47" s="11" t="s">
        <v>2877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44593</v>
      </c>
      <c r="H48" s="11">
        <v>8</v>
      </c>
      <c r="I48" s="20" t="s">
        <v>259</v>
      </c>
      <c r="J48" s="11" t="s">
        <v>261</v>
      </c>
      <c r="K48" s="11" t="s">
        <v>2877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44593</v>
      </c>
      <c r="H49" s="11">
        <v>8</v>
      </c>
      <c r="I49" s="20" t="s">
        <v>259</v>
      </c>
      <c r="J49" s="11" t="s">
        <v>261</v>
      </c>
      <c r="K49" s="11" t="s">
        <v>2877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44593</v>
      </c>
      <c r="H50" s="11">
        <v>8</v>
      </c>
      <c r="I50" s="20" t="s">
        <v>259</v>
      </c>
      <c r="J50" s="11" t="s">
        <v>261</v>
      </c>
      <c r="K50" s="11" t="s">
        <v>2877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44593</v>
      </c>
      <c r="H51" s="11">
        <v>8</v>
      </c>
      <c r="I51" s="20" t="s">
        <v>259</v>
      </c>
      <c r="J51" s="11" t="s">
        <v>261</v>
      </c>
      <c r="K51" s="11" t="s">
        <v>2877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44593</v>
      </c>
      <c r="H52" s="11">
        <v>8</v>
      </c>
      <c r="I52" s="20" t="s">
        <v>259</v>
      </c>
      <c r="J52" s="11" t="s">
        <v>261</v>
      </c>
      <c r="K52" s="11" t="s">
        <v>2877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44593</v>
      </c>
      <c r="H53" s="11">
        <v>8</v>
      </c>
      <c r="I53" s="20" t="s">
        <v>259</v>
      </c>
      <c r="J53" s="11" t="s">
        <v>261</v>
      </c>
      <c r="K53" s="11" t="s">
        <v>2877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44593</v>
      </c>
      <c r="H54" s="11">
        <v>8</v>
      </c>
      <c r="I54" s="20" t="s">
        <v>259</v>
      </c>
      <c r="J54" s="11" t="s">
        <v>261</v>
      </c>
      <c r="K54" s="11" t="s">
        <v>2877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44593</v>
      </c>
      <c r="H55" s="11">
        <v>8</v>
      </c>
      <c r="I55" s="20" t="s">
        <v>259</v>
      </c>
      <c r="J55" s="11" t="s">
        <v>261</v>
      </c>
      <c r="K55" s="11" t="s">
        <v>2877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44593</v>
      </c>
      <c r="H56" s="11">
        <v>8</v>
      </c>
      <c r="I56" s="20" t="s">
        <v>259</v>
      </c>
      <c r="J56" s="11" t="s">
        <v>261</v>
      </c>
      <c r="K56" s="11" t="s">
        <v>2877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44593</v>
      </c>
      <c r="H57" s="11">
        <v>8</v>
      </c>
      <c r="I57" s="20" t="s">
        <v>259</v>
      </c>
      <c r="J57" s="11" t="s">
        <v>261</v>
      </c>
      <c r="K57" s="11" t="s">
        <v>2877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44593</v>
      </c>
      <c r="H58" s="11">
        <v>8</v>
      </c>
      <c r="I58" s="20" t="s">
        <v>259</v>
      </c>
      <c r="J58" s="11" t="s">
        <v>261</v>
      </c>
      <c r="K58" s="11" t="s">
        <v>2877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44593</v>
      </c>
      <c r="H59" s="11">
        <v>8</v>
      </c>
      <c r="I59" s="20" t="s">
        <v>259</v>
      </c>
      <c r="J59" s="11" t="s">
        <v>261</v>
      </c>
      <c r="K59" s="11" t="s">
        <v>2877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44593</v>
      </c>
      <c r="H60" s="11">
        <v>8</v>
      </c>
      <c r="I60" s="20" t="s">
        <v>259</v>
      </c>
      <c r="J60" s="11" t="s">
        <v>261</v>
      </c>
      <c r="K60" s="11" t="s">
        <v>2877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44593</v>
      </c>
      <c r="H61" s="11">
        <v>8</v>
      </c>
      <c r="I61" s="20" t="s">
        <v>259</v>
      </c>
      <c r="J61" s="11" t="s">
        <v>261</v>
      </c>
      <c r="K61" s="11" t="s">
        <v>2877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44593</v>
      </c>
      <c r="H62" s="11">
        <v>8</v>
      </c>
      <c r="I62" s="20" t="s">
        <v>259</v>
      </c>
      <c r="J62" s="11" t="s">
        <v>261</v>
      </c>
      <c r="K62" s="11" t="s">
        <v>2877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44593</v>
      </c>
      <c r="H63" s="11">
        <v>8</v>
      </c>
      <c r="I63" s="20" t="s">
        <v>259</v>
      </c>
      <c r="J63" s="11" t="s">
        <v>261</v>
      </c>
      <c r="K63" s="11" t="s">
        <v>2877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44593</v>
      </c>
      <c r="H64" s="11">
        <v>8</v>
      </c>
      <c r="I64" s="20" t="s">
        <v>259</v>
      </c>
      <c r="J64" s="11" t="s">
        <v>261</v>
      </c>
      <c r="K64" s="11" t="s">
        <v>2877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44593</v>
      </c>
      <c r="H65" s="11">
        <v>8</v>
      </c>
      <c r="I65" s="20" t="s">
        <v>259</v>
      </c>
      <c r="J65" s="11" t="s">
        <v>261</v>
      </c>
      <c r="K65" s="11" t="s">
        <v>2877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44593</v>
      </c>
      <c r="H66" s="11">
        <v>8</v>
      </c>
      <c r="I66" s="20" t="s">
        <v>259</v>
      </c>
      <c r="J66" s="11" t="s">
        <v>261</v>
      </c>
      <c r="K66" s="11" t="s">
        <v>2877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44593</v>
      </c>
      <c r="H67" s="11">
        <v>8</v>
      </c>
      <c r="I67" s="20" t="s">
        <v>259</v>
      </c>
      <c r="J67" s="11" t="s">
        <v>261</v>
      </c>
      <c r="K67" s="11" t="s">
        <v>2877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44593</v>
      </c>
      <c r="H68" s="11">
        <v>8</v>
      </c>
      <c r="I68" s="20" t="s">
        <v>259</v>
      </c>
      <c r="J68" s="11" t="s">
        <v>261</v>
      </c>
      <c r="K68" s="11" t="s">
        <v>2877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44593</v>
      </c>
      <c r="H69" s="11">
        <v>8</v>
      </c>
      <c r="I69" s="20" t="s">
        <v>259</v>
      </c>
      <c r="J69" s="11" t="s">
        <v>261</v>
      </c>
      <c r="K69" s="11" t="s">
        <v>2877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44593</v>
      </c>
      <c r="H70" s="11">
        <v>8</v>
      </c>
      <c r="I70" s="20" t="s">
        <v>259</v>
      </c>
      <c r="J70" s="11" t="s">
        <v>261</v>
      </c>
      <c r="K70" s="11" t="s">
        <v>2877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44593</v>
      </c>
      <c r="H71" s="11">
        <v>8</v>
      </c>
      <c r="I71" s="20" t="s">
        <v>259</v>
      </c>
      <c r="J71" s="11" t="s">
        <v>261</v>
      </c>
      <c r="K71" s="11" t="s">
        <v>2877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44593</v>
      </c>
      <c r="H72" s="11">
        <v>8</v>
      </c>
      <c r="I72" s="20" t="s">
        <v>259</v>
      </c>
      <c r="J72" s="11" t="s">
        <v>261</v>
      </c>
      <c r="K72" s="11" t="s">
        <v>2877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44593</v>
      </c>
      <c r="H73" s="11">
        <v>8</v>
      </c>
      <c r="I73" s="20" t="s">
        <v>259</v>
      </c>
      <c r="J73" s="11" t="s">
        <v>261</v>
      </c>
      <c r="K73" s="11" t="s">
        <v>2877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44593</v>
      </c>
      <c r="H74" s="11">
        <v>8</v>
      </c>
      <c r="I74" s="20" t="s">
        <v>259</v>
      </c>
      <c r="J74" s="11" t="s">
        <v>261</v>
      </c>
      <c r="K74" s="11" t="s">
        <v>2877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44593</v>
      </c>
      <c r="H75" s="11">
        <v>8</v>
      </c>
      <c r="I75" s="20" t="s">
        <v>259</v>
      </c>
      <c r="J75" s="11" t="s">
        <v>261</v>
      </c>
      <c r="K75" s="11" t="s">
        <v>2877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44593</v>
      </c>
      <c r="H76" s="11">
        <v>8</v>
      </c>
      <c r="I76" s="20" t="s">
        <v>259</v>
      </c>
      <c r="J76" s="11" t="s">
        <v>261</v>
      </c>
      <c r="K76" s="11" t="s">
        <v>2877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44593</v>
      </c>
      <c r="H77" s="11">
        <v>8</v>
      </c>
      <c r="I77" s="20" t="s">
        <v>259</v>
      </c>
      <c r="J77" s="11" t="s">
        <v>261</v>
      </c>
      <c r="K77" s="11" t="s">
        <v>2877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44593</v>
      </c>
      <c r="H78" s="11">
        <v>8</v>
      </c>
      <c r="I78" s="20" t="s">
        <v>259</v>
      </c>
      <c r="J78" s="11" t="s">
        <v>261</v>
      </c>
      <c r="K78" s="11" t="s">
        <v>2877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44593</v>
      </c>
      <c r="H79" s="11">
        <v>8</v>
      </c>
      <c r="I79" s="20" t="s">
        <v>259</v>
      </c>
      <c r="J79" s="11" t="s">
        <v>261</v>
      </c>
      <c r="K79" s="11" t="s">
        <v>2877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44593</v>
      </c>
      <c r="H80" s="11">
        <v>8</v>
      </c>
      <c r="I80" s="20" t="s">
        <v>259</v>
      </c>
      <c r="J80" s="11" t="s">
        <v>261</v>
      </c>
      <c r="K80" s="11" t="s">
        <v>2877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44593</v>
      </c>
      <c r="H81" s="11">
        <v>8</v>
      </c>
      <c r="I81" s="20" t="s">
        <v>259</v>
      </c>
      <c r="J81" s="11" t="s">
        <v>261</v>
      </c>
      <c r="K81" s="11" t="s">
        <v>2877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44593</v>
      </c>
      <c r="H82" s="11">
        <v>8</v>
      </c>
      <c r="I82" s="20" t="s">
        <v>259</v>
      </c>
      <c r="J82" s="11" t="s">
        <v>261</v>
      </c>
      <c r="K82" s="11" t="s">
        <v>2877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44593</v>
      </c>
      <c r="H83" s="11">
        <v>8</v>
      </c>
      <c r="I83" s="20" t="s">
        <v>259</v>
      </c>
      <c r="J83" s="11" t="s">
        <v>261</v>
      </c>
      <c r="K83" s="11" t="s">
        <v>2877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44593</v>
      </c>
      <c r="H84" s="11">
        <v>8</v>
      </c>
      <c r="I84" s="20" t="s">
        <v>259</v>
      </c>
      <c r="J84" s="11" t="s">
        <v>261</v>
      </c>
      <c r="K84" s="11" t="s">
        <v>2877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44593</v>
      </c>
      <c r="H85" s="11">
        <v>8</v>
      </c>
      <c r="I85" s="20" t="s">
        <v>259</v>
      </c>
      <c r="J85" s="11" t="s">
        <v>261</v>
      </c>
      <c r="K85" s="11" t="s">
        <v>2877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44593</v>
      </c>
      <c r="H86" s="11">
        <v>8</v>
      </c>
      <c r="I86" s="20" t="s">
        <v>259</v>
      </c>
      <c r="J86" s="11" t="s">
        <v>261</v>
      </c>
      <c r="K86" s="11" t="s">
        <v>2877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44593</v>
      </c>
      <c r="H87" s="11">
        <v>8</v>
      </c>
      <c r="I87" s="20" t="s">
        <v>259</v>
      </c>
      <c r="J87" s="11" t="s">
        <v>261</v>
      </c>
      <c r="K87" s="11" t="s">
        <v>2877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44593</v>
      </c>
      <c r="H88" s="11">
        <v>8</v>
      </c>
      <c r="I88" s="20" t="s">
        <v>259</v>
      </c>
      <c r="J88" s="11" t="s">
        <v>261</v>
      </c>
      <c r="K88" s="11" t="s">
        <v>2877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44593</v>
      </c>
      <c r="H89" s="11">
        <v>8</v>
      </c>
      <c r="I89" s="20" t="s">
        <v>259</v>
      </c>
      <c r="J89" s="11" t="s">
        <v>261</v>
      </c>
      <c r="K89" s="11" t="s">
        <v>2877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44593</v>
      </c>
      <c r="H90" s="11">
        <v>8</v>
      </c>
      <c r="I90" s="20" t="s">
        <v>259</v>
      </c>
      <c r="J90" s="11" t="s">
        <v>261</v>
      </c>
      <c r="K90" s="11" t="s">
        <v>2877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44593</v>
      </c>
      <c r="H91" s="11">
        <v>8</v>
      </c>
      <c r="I91" s="20" t="s">
        <v>259</v>
      </c>
      <c r="J91" s="11" t="s">
        <v>261</v>
      </c>
      <c r="K91" s="11" t="s">
        <v>2877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44593</v>
      </c>
      <c r="H92" s="11">
        <v>8</v>
      </c>
      <c r="I92" s="20" t="s">
        <v>259</v>
      </c>
      <c r="J92" s="11" t="s">
        <v>261</v>
      </c>
      <c r="K92" s="11" t="s">
        <v>2877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44593</v>
      </c>
      <c r="H93" s="11">
        <v>8</v>
      </c>
      <c r="I93" s="20" t="s">
        <v>259</v>
      </c>
      <c r="J93" s="11" t="s">
        <v>261</v>
      </c>
      <c r="K93" s="11" t="s">
        <v>2877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44593</v>
      </c>
      <c r="H94" s="11">
        <v>8</v>
      </c>
      <c r="I94" s="20" t="s">
        <v>259</v>
      </c>
      <c r="J94" s="11" t="s">
        <v>261</v>
      </c>
      <c r="K94" s="11" t="s">
        <v>2877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44593</v>
      </c>
      <c r="H95" s="11">
        <v>8</v>
      </c>
      <c r="I95" s="20" t="s">
        <v>259</v>
      </c>
      <c r="J95" s="11" t="s">
        <v>261</v>
      </c>
      <c r="K95" s="11" t="s">
        <v>2877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44593</v>
      </c>
      <c r="H96" s="11">
        <v>8</v>
      </c>
      <c r="I96" s="20" t="s">
        <v>259</v>
      </c>
      <c r="J96" s="11" t="s">
        <v>261</v>
      </c>
      <c r="K96" s="11" t="s">
        <v>2877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44593</v>
      </c>
      <c r="H97" s="11">
        <v>8</v>
      </c>
      <c r="I97" s="20" t="s">
        <v>259</v>
      </c>
      <c r="J97" s="11" t="s">
        <v>261</v>
      </c>
      <c r="K97" s="11" t="s">
        <v>2877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44593</v>
      </c>
      <c r="H98" s="11">
        <v>8</v>
      </c>
      <c r="I98" s="20" t="s">
        <v>259</v>
      </c>
      <c r="J98" s="11" t="s">
        <v>261</v>
      </c>
      <c r="K98" s="11" t="s">
        <v>2877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44593</v>
      </c>
      <c r="H99" s="11">
        <v>8</v>
      </c>
      <c r="I99" s="20" t="s">
        <v>259</v>
      </c>
      <c r="J99" s="11" t="s">
        <v>261</v>
      </c>
      <c r="K99" s="11" t="s">
        <v>2877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44593</v>
      </c>
      <c r="H100" s="11">
        <v>8</v>
      </c>
      <c r="I100" s="20" t="s">
        <v>259</v>
      </c>
      <c r="J100" s="11" t="s">
        <v>261</v>
      </c>
      <c r="K100" s="11" t="s">
        <v>2877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44593</v>
      </c>
      <c r="H101" s="11">
        <v>8</v>
      </c>
      <c r="I101" s="20" t="s">
        <v>259</v>
      </c>
      <c r="J101" s="11" t="s">
        <v>261</v>
      </c>
      <c r="K101" s="11" t="s">
        <v>2877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44593</v>
      </c>
      <c r="H102" s="11">
        <v>8</v>
      </c>
      <c r="I102" s="20" t="s">
        <v>259</v>
      </c>
      <c r="J102" s="11" t="s">
        <v>261</v>
      </c>
      <c r="K102" s="11" t="s">
        <v>2877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44593</v>
      </c>
      <c r="H103" s="11">
        <v>8</v>
      </c>
      <c r="I103" s="20" t="s">
        <v>259</v>
      </c>
      <c r="J103" s="11" t="s">
        <v>261</v>
      </c>
      <c r="K103" s="11" t="s">
        <v>2877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44593</v>
      </c>
      <c r="H104" s="11">
        <v>8</v>
      </c>
      <c r="I104" s="20" t="s">
        <v>259</v>
      </c>
      <c r="J104" s="11" t="s">
        <v>261</v>
      </c>
      <c r="K104" s="11" t="s">
        <v>2877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44593</v>
      </c>
      <c r="H105" s="11">
        <v>8</v>
      </c>
      <c r="I105" s="20" t="s">
        <v>259</v>
      </c>
      <c r="J105" s="11" t="s">
        <v>261</v>
      </c>
      <c r="K105" s="11" t="s">
        <v>2877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44593</v>
      </c>
      <c r="H106" s="11">
        <v>8</v>
      </c>
      <c r="I106" s="20" t="s">
        <v>259</v>
      </c>
      <c r="J106" s="11" t="s">
        <v>261</v>
      </c>
      <c r="K106" s="11" t="s">
        <v>2877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44593</v>
      </c>
      <c r="H107" s="11">
        <v>8</v>
      </c>
      <c r="I107" s="20" t="s">
        <v>259</v>
      </c>
      <c r="J107" s="11" t="s">
        <v>261</v>
      </c>
      <c r="K107" s="11" t="s">
        <v>2877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44593</v>
      </c>
      <c r="H108" s="11">
        <v>8</v>
      </c>
      <c r="I108" s="20" t="s">
        <v>259</v>
      </c>
      <c r="J108" s="11" t="s">
        <v>261</v>
      </c>
      <c r="K108" s="11" t="s">
        <v>2877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44593</v>
      </c>
      <c r="H109" s="11">
        <v>8</v>
      </c>
      <c r="I109" s="20" t="s">
        <v>259</v>
      </c>
      <c r="J109" s="11" t="s">
        <v>261</v>
      </c>
      <c r="K109" s="11" t="s">
        <v>2877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44593</v>
      </c>
      <c r="H110" s="11">
        <v>8</v>
      </c>
      <c r="I110" s="20" t="s">
        <v>259</v>
      </c>
      <c r="J110" s="11" t="s">
        <v>261</v>
      </c>
      <c r="K110" s="11" t="s">
        <v>2877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44593</v>
      </c>
      <c r="H111" s="11">
        <v>8</v>
      </c>
      <c r="I111" s="20" t="s">
        <v>259</v>
      </c>
      <c r="J111" s="11" t="s">
        <v>261</v>
      </c>
      <c r="K111" s="11" t="s">
        <v>2877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44593</v>
      </c>
      <c r="H112" s="11">
        <v>8</v>
      </c>
      <c r="I112" s="20" t="s">
        <v>259</v>
      </c>
      <c r="J112" s="11" t="s">
        <v>261</v>
      </c>
      <c r="K112" s="11" t="s">
        <v>2877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44593</v>
      </c>
      <c r="H113" s="11">
        <v>8</v>
      </c>
      <c r="I113" s="20" t="s">
        <v>259</v>
      </c>
      <c r="J113" s="11" t="s">
        <v>261</v>
      </c>
      <c r="K113" s="11" t="s">
        <v>2877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44593</v>
      </c>
      <c r="H114" s="11">
        <v>8</v>
      </c>
      <c r="I114" s="20" t="s">
        <v>259</v>
      </c>
      <c r="J114" s="11" t="s">
        <v>261</v>
      </c>
      <c r="K114" s="11" t="s">
        <v>2877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44593</v>
      </c>
      <c r="H115" s="11">
        <v>8</v>
      </c>
      <c r="I115" s="20" t="s">
        <v>259</v>
      </c>
      <c r="J115" s="11" t="s">
        <v>261</v>
      </c>
      <c r="K115" s="11" t="s">
        <v>2877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44593</v>
      </c>
      <c r="H116" s="11">
        <v>8</v>
      </c>
      <c r="I116" s="20" t="s">
        <v>259</v>
      </c>
      <c r="J116" s="11" t="s">
        <v>261</v>
      </c>
      <c r="K116" s="11" t="s">
        <v>2877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44593</v>
      </c>
      <c r="H117" s="11">
        <v>8</v>
      </c>
      <c r="I117" s="20" t="s">
        <v>259</v>
      </c>
      <c r="J117" s="11" t="s">
        <v>261</v>
      </c>
      <c r="K117" s="11" t="s">
        <v>2877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44593</v>
      </c>
      <c r="H118" s="11">
        <v>8</v>
      </c>
      <c r="I118" s="20" t="s">
        <v>259</v>
      </c>
      <c r="J118" s="11" t="s">
        <v>261</v>
      </c>
      <c r="K118" s="11" t="s">
        <v>2877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44593</v>
      </c>
      <c r="H119" s="11">
        <v>8</v>
      </c>
      <c r="I119" s="20" t="s">
        <v>259</v>
      </c>
      <c r="J119" s="11" t="s">
        <v>261</v>
      </c>
      <c r="K119" s="11" t="s">
        <v>2877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44593</v>
      </c>
      <c r="H120" s="11">
        <v>8</v>
      </c>
      <c r="I120" s="20" t="s">
        <v>259</v>
      </c>
      <c r="J120" s="11" t="s">
        <v>261</v>
      </c>
      <c r="K120" s="11" t="s">
        <v>2877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44593</v>
      </c>
      <c r="H121" s="11">
        <v>8</v>
      </c>
      <c r="I121" s="20" t="s">
        <v>259</v>
      </c>
      <c r="J121" s="11" t="s">
        <v>261</v>
      </c>
      <c r="K121" s="11" t="s">
        <v>2877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44593</v>
      </c>
      <c r="H122" s="11">
        <v>8</v>
      </c>
      <c r="I122" s="20" t="s">
        <v>259</v>
      </c>
      <c r="J122" s="11" t="s">
        <v>261</v>
      </c>
      <c r="K122" s="11" t="s">
        <v>2877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44593</v>
      </c>
      <c r="H123" s="11">
        <v>8</v>
      </c>
      <c r="I123" s="20" t="s">
        <v>259</v>
      </c>
      <c r="J123" s="11" t="s">
        <v>261</v>
      </c>
      <c r="K123" s="11" t="s">
        <v>2877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44593</v>
      </c>
      <c r="H124" s="11">
        <v>8</v>
      </c>
      <c r="I124" s="20" t="s">
        <v>259</v>
      </c>
      <c r="J124" s="11" t="s">
        <v>261</v>
      </c>
      <c r="K124" s="11" t="s">
        <v>2877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44593</v>
      </c>
      <c r="H125" s="11">
        <v>8</v>
      </c>
      <c r="I125" s="20" t="s">
        <v>259</v>
      </c>
      <c r="J125" s="11" t="s">
        <v>261</v>
      </c>
      <c r="K125" s="11" t="s">
        <v>2877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44593</v>
      </c>
      <c r="H126" s="11">
        <v>8</v>
      </c>
      <c r="I126" s="20" t="s">
        <v>259</v>
      </c>
      <c r="J126" s="11" t="s">
        <v>261</v>
      </c>
      <c r="K126" s="11" t="s">
        <v>2877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44593</v>
      </c>
      <c r="H127" s="11">
        <v>8</v>
      </c>
      <c r="I127" s="20" t="s">
        <v>259</v>
      </c>
      <c r="J127" s="11" t="s">
        <v>261</v>
      </c>
      <c r="K127" s="11" t="s">
        <v>2877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44593</v>
      </c>
      <c r="H128" s="11">
        <v>8</v>
      </c>
      <c r="I128" s="20" t="s">
        <v>259</v>
      </c>
      <c r="J128" s="11" t="s">
        <v>261</v>
      </c>
      <c r="K128" s="11" t="s">
        <v>2877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44593</v>
      </c>
      <c r="H129" s="11">
        <v>8</v>
      </c>
      <c r="I129" s="20" t="s">
        <v>259</v>
      </c>
      <c r="J129" s="11" t="s">
        <v>261</v>
      </c>
      <c r="K129" s="11" t="s">
        <v>2877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44593</v>
      </c>
      <c r="H130" s="11">
        <v>8</v>
      </c>
      <c r="I130" s="20" t="s">
        <v>259</v>
      </c>
      <c r="J130" s="11" t="s">
        <v>261</v>
      </c>
      <c r="K130" s="11" t="s">
        <v>2877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44593</v>
      </c>
      <c r="H131" s="11">
        <v>8</v>
      </c>
      <c r="I131" s="20" t="s">
        <v>259</v>
      </c>
      <c r="J131" s="11" t="s">
        <v>261</v>
      </c>
      <c r="K131" s="11" t="s">
        <v>2877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44593</v>
      </c>
      <c r="H132" s="11">
        <v>8</v>
      </c>
      <c r="I132" s="20" t="s">
        <v>259</v>
      </c>
      <c r="J132" s="11" t="s">
        <v>261</v>
      </c>
      <c r="K132" s="11" t="s">
        <v>2877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44593</v>
      </c>
      <c r="H133" s="11">
        <v>8</v>
      </c>
      <c r="I133" s="20" t="s">
        <v>259</v>
      </c>
      <c r="J133" s="11" t="s">
        <v>261</v>
      </c>
      <c r="K133" s="11" t="s">
        <v>2877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44593</v>
      </c>
      <c r="H134" s="11">
        <v>8</v>
      </c>
      <c r="I134" s="20" t="s">
        <v>259</v>
      </c>
      <c r="J134" s="11" t="s">
        <v>261</v>
      </c>
      <c r="K134" s="11" t="s">
        <v>2877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44593</v>
      </c>
      <c r="H135" s="11">
        <v>8</v>
      </c>
      <c r="I135" s="20" t="s">
        <v>259</v>
      </c>
      <c r="J135" s="11" t="s">
        <v>261</v>
      </c>
      <c r="K135" s="11" t="s">
        <v>2877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44593</v>
      </c>
      <c r="H136" s="11">
        <v>8</v>
      </c>
      <c r="I136" s="20" t="s">
        <v>259</v>
      </c>
      <c r="J136" s="11" t="s">
        <v>261</v>
      </c>
      <c r="K136" s="11" t="s">
        <v>2877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44593</v>
      </c>
      <c r="H137" s="11">
        <v>8</v>
      </c>
      <c r="I137" s="20" t="s">
        <v>259</v>
      </c>
      <c r="J137" s="11" t="s">
        <v>261</v>
      </c>
      <c r="K137" s="11" t="s">
        <v>2877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44593</v>
      </c>
      <c r="H138" s="11">
        <v>8</v>
      </c>
      <c r="I138" s="20" t="s">
        <v>259</v>
      </c>
      <c r="J138" s="11" t="s">
        <v>261</v>
      </c>
      <c r="K138" s="11" t="s">
        <v>2877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44593</v>
      </c>
      <c r="H139" s="11">
        <v>8</v>
      </c>
      <c r="I139" s="20" t="s">
        <v>259</v>
      </c>
      <c r="J139" s="11" t="s">
        <v>261</v>
      </c>
      <c r="K139" s="11" t="s">
        <v>2877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44593</v>
      </c>
      <c r="H140" s="11">
        <v>8</v>
      </c>
      <c r="I140" s="20" t="s">
        <v>259</v>
      </c>
      <c r="J140" s="11" t="s">
        <v>261</v>
      </c>
      <c r="K140" s="11" t="s">
        <v>2877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44593</v>
      </c>
      <c r="H141" s="11">
        <v>8</v>
      </c>
      <c r="I141" s="20" t="s">
        <v>259</v>
      </c>
      <c r="J141" s="11" t="s">
        <v>261</v>
      </c>
      <c r="K141" s="11" t="s">
        <v>2877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44593</v>
      </c>
      <c r="H142" s="11">
        <v>8</v>
      </c>
      <c r="I142" s="20" t="s">
        <v>259</v>
      </c>
      <c r="J142" s="11" t="s">
        <v>261</v>
      </c>
      <c r="K142" s="11" t="s">
        <v>2877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44593</v>
      </c>
      <c r="H143" s="11">
        <v>8</v>
      </c>
      <c r="I143" s="20" t="s">
        <v>259</v>
      </c>
      <c r="J143" s="11" t="s">
        <v>261</v>
      </c>
      <c r="K143" s="11" t="s">
        <v>2877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44593</v>
      </c>
      <c r="H144" s="11">
        <v>8</v>
      </c>
      <c r="I144" s="20" t="s">
        <v>259</v>
      </c>
      <c r="J144" s="11" t="s">
        <v>261</v>
      </c>
      <c r="K144" s="11" t="s">
        <v>2877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44593</v>
      </c>
      <c r="H145" s="11">
        <v>8</v>
      </c>
      <c r="I145" s="20" t="s">
        <v>259</v>
      </c>
      <c r="J145" s="11" t="s">
        <v>261</v>
      </c>
      <c r="K145" s="11" t="s">
        <v>2877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44593</v>
      </c>
      <c r="H146" s="11">
        <v>8</v>
      </c>
      <c r="I146" s="20" t="s">
        <v>259</v>
      </c>
      <c r="J146" s="11" t="s">
        <v>261</v>
      </c>
      <c r="K146" s="11" t="s">
        <v>2877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44593</v>
      </c>
      <c r="H147" s="11">
        <v>8</v>
      </c>
      <c r="I147" s="20" t="s">
        <v>259</v>
      </c>
      <c r="J147" s="11" t="s">
        <v>261</v>
      </c>
      <c r="K147" s="11" t="s">
        <v>2877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44593</v>
      </c>
      <c r="H148" s="11">
        <v>8</v>
      </c>
      <c r="I148" s="20" t="s">
        <v>259</v>
      </c>
      <c r="J148" s="11" t="s">
        <v>261</v>
      </c>
      <c r="K148" s="11" t="s">
        <v>2877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44593</v>
      </c>
      <c r="H149" s="11">
        <v>8</v>
      </c>
      <c r="I149" s="20" t="s">
        <v>259</v>
      </c>
      <c r="J149" s="11" t="s">
        <v>261</v>
      </c>
      <c r="K149" s="11" t="s">
        <v>2877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44593</v>
      </c>
      <c r="H150" s="11">
        <v>8</v>
      </c>
      <c r="I150" s="20" t="s">
        <v>259</v>
      </c>
      <c r="J150" s="11" t="s">
        <v>261</v>
      </c>
      <c r="K150" s="11" t="s">
        <v>2877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44593</v>
      </c>
      <c r="H151" s="11">
        <v>8</v>
      </c>
      <c r="I151" s="20" t="s">
        <v>259</v>
      </c>
      <c r="J151" s="11" t="s">
        <v>261</v>
      </c>
      <c r="K151" s="11" t="s">
        <v>2877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44593</v>
      </c>
      <c r="H152" s="11">
        <v>8</v>
      </c>
      <c r="I152" s="20" t="s">
        <v>259</v>
      </c>
      <c r="J152" s="11" t="s">
        <v>261</v>
      </c>
      <c r="K152" s="11" t="s">
        <v>2877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44593</v>
      </c>
      <c r="H153" s="11">
        <v>8</v>
      </c>
      <c r="I153" s="20" t="s">
        <v>259</v>
      </c>
      <c r="J153" s="11" t="s">
        <v>261</v>
      </c>
      <c r="K153" s="11" t="s">
        <v>2877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44593</v>
      </c>
      <c r="H154" s="11">
        <v>8</v>
      </c>
      <c r="I154" s="20" t="s">
        <v>259</v>
      </c>
      <c r="J154" s="11" t="s">
        <v>261</v>
      </c>
      <c r="K154" s="11" t="s">
        <v>2877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44593</v>
      </c>
      <c r="H155" s="11">
        <v>8</v>
      </c>
      <c r="I155" s="20" t="s">
        <v>259</v>
      </c>
      <c r="J155" s="11" t="s">
        <v>261</v>
      </c>
      <c r="K155" s="11" t="s">
        <v>2877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44593</v>
      </c>
      <c r="H156" s="11">
        <v>8</v>
      </c>
      <c r="I156" s="20" t="s">
        <v>259</v>
      </c>
      <c r="J156" s="11" t="s">
        <v>261</v>
      </c>
      <c r="K156" s="11" t="s">
        <v>2877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44593</v>
      </c>
      <c r="H157" s="11">
        <v>8</v>
      </c>
      <c r="I157" s="20" t="s">
        <v>259</v>
      </c>
      <c r="J157" s="11" t="s">
        <v>261</v>
      </c>
      <c r="K157" s="11" t="s">
        <v>2877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44593</v>
      </c>
      <c r="H158" s="11">
        <v>8</v>
      </c>
      <c r="I158" s="20" t="s">
        <v>259</v>
      </c>
      <c r="J158" s="11" t="s">
        <v>261</v>
      </c>
      <c r="K158" s="11" t="s">
        <v>2877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44593</v>
      </c>
      <c r="H159" s="11">
        <v>8</v>
      </c>
      <c r="I159" s="20" t="s">
        <v>259</v>
      </c>
      <c r="J159" s="11" t="s">
        <v>261</v>
      </c>
      <c r="K159" s="11" t="s">
        <v>2877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44593</v>
      </c>
      <c r="H160" s="11">
        <v>8</v>
      </c>
      <c r="I160" s="20" t="s">
        <v>259</v>
      </c>
      <c r="J160" s="11" t="s">
        <v>261</v>
      </c>
      <c r="K160" s="11" t="s">
        <v>2877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44593</v>
      </c>
      <c r="H161" s="11">
        <v>8</v>
      </c>
      <c r="I161" s="20" t="s">
        <v>259</v>
      </c>
      <c r="J161" s="11" t="s">
        <v>261</v>
      </c>
      <c r="K161" s="11" t="s">
        <v>2877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44593</v>
      </c>
      <c r="H162" s="11">
        <v>8</v>
      </c>
      <c r="I162" s="20" t="s">
        <v>259</v>
      </c>
      <c r="J162" s="11" t="s">
        <v>261</v>
      </c>
      <c r="K162" s="11" t="s">
        <v>2877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44593</v>
      </c>
      <c r="H163" s="11">
        <v>8</v>
      </c>
      <c r="I163" s="20" t="s">
        <v>259</v>
      </c>
      <c r="J163" s="11" t="s">
        <v>261</v>
      </c>
      <c r="K163" s="11" t="s">
        <v>2877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44593</v>
      </c>
      <c r="H164" s="11">
        <v>8</v>
      </c>
      <c r="I164" s="20" t="s">
        <v>259</v>
      </c>
      <c r="J164" s="11" t="s">
        <v>261</v>
      </c>
      <c r="K164" s="11" t="s">
        <v>2877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44593</v>
      </c>
      <c r="H165" s="11">
        <v>8</v>
      </c>
      <c r="I165" s="20" t="s">
        <v>259</v>
      </c>
      <c r="J165" s="11" t="s">
        <v>261</v>
      </c>
      <c r="K165" s="11" t="s">
        <v>2877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44593</v>
      </c>
      <c r="H166" s="11">
        <v>8</v>
      </c>
      <c r="I166" s="20" t="s">
        <v>259</v>
      </c>
      <c r="J166" s="11" t="s">
        <v>261</v>
      </c>
      <c r="K166" s="11" t="s">
        <v>2877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44593</v>
      </c>
      <c r="H167" s="11">
        <v>8</v>
      </c>
      <c r="I167" s="20" t="s">
        <v>259</v>
      </c>
      <c r="J167" s="11" t="s">
        <v>261</v>
      </c>
      <c r="K167" s="11" t="s">
        <v>2877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44593</v>
      </c>
      <c r="H168" s="11">
        <v>8</v>
      </c>
      <c r="I168" s="20" t="s">
        <v>259</v>
      </c>
      <c r="J168" s="11" t="s">
        <v>261</v>
      </c>
      <c r="K168" s="11" t="s">
        <v>2877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44593</v>
      </c>
      <c r="H169" s="11">
        <v>8</v>
      </c>
      <c r="I169" s="20" t="s">
        <v>259</v>
      </c>
      <c r="J169" s="11" t="s">
        <v>261</v>
      </c>
      <c r="K169" s="11" t="s">
        <v>2877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44593</v>
      </c>
      <c r="H170" s="11">
        <v>8</v>
      </c>
      <c r="I170" s="20" t="s">
        <v>259</v>
      </c>
      <c r="J170" s="11" t="s">
        <v>261</v>
      </c>
      <c r="K170" s="11" t="s">
        <v>2877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44593</v>
      </c>
      <c r="H171" s="11">
        <v>8</v>
      </c>
      <c r="I171" s="20" t="s">
        <v>259</v>
      </c>
      <c r="J171" s="11" t="s">
        <v>261</v>
      </c>
      <c r="K171" s="11" t="s">
        <v>2877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44593</v>
      </c>
      <c r="H172" s="11">
        <v>8</v>
      </c>
      <c r="I172" s="20" t="s">
        <v>259</v>
      </c>
      <c r="J172" s="11" t="s">
        <v>261</v>
      </c>
      <c r="K172" s="11" t="s">
        <v>2877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44593</v>
      </c>
      <c r="H173" s="11">
        <v>8</v>
      </c>
      <c r="I173" s="20" t="s">
        <v>259</v>
      </c>
      <c r="J173" s="11" t="s">
        <v>261</v>
      </c>
      <c r="K173" s="11" t="s">
        <v>2877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44593</v>
      </c>
      <c r="H174" s="11">
        <v>8</v>
      </c>
      <c r="I174" s="20" t="s">
        <v>259</v>
      </c>
      <c r="J174" s="11" t="s">
        <v>261</v>
      </c>
      <c r="K174" s="11" t="s">
        <v>2877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44593</v>
      </c>
      <c r="H175" s="11">
        <v>8</v>
      </c>
      <c r="I175" s="20" t="s">
        <v>259</v>
      </c>
      <c r="J175" s="11" t="s">
        <v>261</v>
      </c>
      <c r="K175" s="11" t="s">
        <v>2877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44593</v>
      </c>
      <c r="H176" s="11">
        <v>8</v>
      </c>
      <c r="I176" s="20" t="s">
        <v>259</v>
      </c>
      <c r="J176" s="11" t="s">
        <v>261</v>
      </c>
      <c r="K176" s="11" t="s">
        <v>2877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44593</v>
      </c>
      <c r="H177" s="11">
        <v>8</v>
      </c>
      <c r="I177" s="20" t="s">
        <v>259</v>
      </c>
      <c r="J177" s="11" t="s">
        <v>261</v>
      </c>
      <c r="K177" s="11" t="s">
        <v>2877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44593</v>
      </c>
      <c r="H178" s="11">
        <v>8</v>
      </c>
      <c r="I178" s="20" t="s">
        <v>259</v>
      </c>
      <c r="J178" s="11" t="s">
        <v>261</v>
      </c>
      <c r="K178" s="11" t="s">
        <v>2877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44593</v>
      </c>
      <c r="H179" s="11">
        <v>8</v>
      </c>
      <c r="I179" s="20" t="s">
        <v>259</v>
      </c>
      <c r="J179" s="11" t="s">
        <v>261</v>
      </c>
      <c r="K179" s="11" t="s">
        <v>2877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44593</v>
      </c>
      <c r="H180" s="11">
        <v>8</v>
      </c>
      <c r="I180" s="20" t="s">
        <v>259</v>
      </c>
      <c r="J180" s="11" t="s">
        <v>261</v>
      </c>
      <c r="K180" s="11" t="s">
        <v>2877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44593</v>
      </c>
      <c r="H181" s="11">
        <v>8</v>
      </c>
      <c r="I181" s="20" t="s">
        <v>259</v>
      </c>
      <c r="J181" s="11" t="s">
        <v>261</v>
      </c>
      <c r="K181" s="11" t="s">
        <v>2877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44593</v>
      </c>
      <c r="H182" s="11">
        <v>8</v>
      </c>
      <c r="I182" s="20" t="s">
        <v>259</v>
      </c>
      <c r="J182" s="11" t="s">
        <v>261</v>
      </c>
      <c r="K182" s="11" t="s">
        <v>2877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44593</v>
      </c>
      <c r="H183" s="11">
        <v>8</v>
      </c>
      <c r="I183" s="20" t="s">
        <v>259</v>
      </c>
      <c r="J183" s="11" t="s">
        <v>261</v>
      </c>
      <c r="K183" s="11" t="s">
        <v>2877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44593</v>
      </c>
      <c r="H184" s="11">
        <v>8</v>
      </c>
      <c r="I184" s="20" t="s">
        <v>259</v>
      </c>
      <c r="J184" s="11" t="s">
        <v>261</v>
      </c>
      <c r="K184" s="11" t="s">
        <v>2877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44593</v>
      </c>
      <c r="H185" s="11">
        <v>8</v>
      </c>
      <c r="I185" s="20" t="s">
        <v>259</v>
      </c>
      <c r="J185" s="11" t="s">
        <v>261</v>
      </c>
      <c r="K185" s="11" t="s">
        <v>2877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44593</v>
      </c>
      <c r="H186" s="11">
        <v>8</v>
      </c>
      <c r="I186" s="20" t="s">
        <v>259</v>
      </c>
      <c r="J186" s="11" t="s">
        <v>261</v>
      </c>
      <c r="K186" s="11" t="s">
        <v>2877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44593</v>
      </c>
      <c r="H187" s="11">
        <v>8</v>
      </c>
      <c r="I187" s="20" t="s">
        <v>259</v>
      </c>
      <c r="J187" s="11" t="s">
        <v>261</v>
      </c>
      <c r="K187" s="11" t="s">
        <v>2877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44593</v>
      </c>
      <c r="H188" s="11">
        <v>8</v>
      </c>
      <c r="I188" s="20" t="s">
        <v>259</v>
      </c>
      <c r="J188" s="11" t="s">
        <v>261</v>
      </c>
      <c r="K188" s="11" t="s">
        <v>2877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44593</v>
      </c>
      <c r="H189" s="11">
        <v>8</v>
      </c>
      <c r="I189" s="20" t="s">
        <v>259</v>
      </c>
      <c r="J189" s="11" t="s">
        <v>261</v>
      </c>
      <c r="K189" s="11" t="s">
        <v>2877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44593</v>
      </c>
      <c r="H190" s="11">
        <v>8</v>
      </c>
      <c r="I190" s="20" t="s">
        <v>259</v>
      </c>
      <c r="J190" s="11" t="s">
        <v>261</v>
      </c>
      <c r="K190" s="11" t="s">
        <v>2877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44593</v>
      </c>
      <c r="H191" s="11">
        <v>8</v>
      </c>
      <c r="I191" s="20" t="s">
        <v>259</v>
      </c>
      <c r="J191" s="11" t="s">
        <v>261</v>
      </c>
      <c r="K191" s="11" t="s">
        <v>2877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44593</v>
      </c>
      <c r="H192" s="11">
        <v>8</v>
      </c>
      <c r="I192" s="20" t="s">
        <v>259</v>
      </c>
      <c r="J192" s="11" t="s">
        <v>261</v>
      </c>
      <c r="K192" s="11" t="s">
        <v>2877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44593</v>
      </c>
      <c r="H193" s="11">
        <v>8</v>
      </c>
      <c r="I193" s="20" t="s">
        <v>259</v>
      </c>
      <c r="J193" s="11" t="s">
        <v>261</v>
      </c>
      <c r="K193" s="11" t="s">
        <v>2877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44593</v>
      </c>
      <c r="H194" s="11">
        <v>8</v>
      </c>
      <c r="I194" s="20" t="s">
        <v>259</v>
      </c>
      <c r="J194" s="11" t="s">
        <v>261</v>
      </c>
      <c r="K194" s="11" t="s">
        <v>2877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44593</v>
      </c>
      <c r="H195" s="11">
        <v>8</v>
      </c>
      <c r="I195" s="20" t="s">
        <v>259</v>
      </c>
      <c r="J195" s="11" t="s">
        <v>261</v>
      </c>
      <c r="K195" s="11" t="s">
        <v>2877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44593</v>
      </c>
      <c r="H196" s="11">
        <v>8</v>
      </c>
      <c r="I196" s="20" t="s">
        <v>259</v>
      </c>
      <c r="J196" s="11" t="s">
        <v>261</v>
      </c>
      <c r="K196" s="11" t="s">
        <v>2877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44593</v>
      </c>
      <c r="H197" s="11">
        <v>8</v>
      </c>
      <c r="I197" s="20" t="s">
        <v>259</v>
      </c>
      <c r="J197" s="11" t="s">
        <v>261</v>
      </c>
      <c r="K197" s="11" t="s">
        <v>2877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44593</v>
      </c>
      <c r="H198" s="11">
        <v>8</v>
      </c>
      <c r="I198" s="20" t="s">
        <v>259</v>
      </c>
      <c r="J198" s="11" t="s">
        <v>261</v>
      </c>
      <c r="K198" s="11" t="s">
        <v>2877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44593</v>
      </c>
      <c r="H199" s="11">
        <v>8</v>
      </c>
      <c r="I199" s="20" t="s">
        <v>259</v>
      </c>
      <c r="J199" s="11" t="s">
        <v>261</v>
      </c>
      <c r="K199" s="11" t="s">
        <v>2877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44593</v>
      </c>
      <c r="H200" s="11">
        <v>8</v>
      </c>
      <c r="I200" s="20" t="s">
        <v>259</v>
      </c>
      <c r="J200" s="11" t="s">
        <v>261</v>
      </c>
      <c r="K200" s="11" t="s">
        <v>2877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44593</v>
      </c>
      <c r="H201" s="11">
        <v>8</v>
      </c>
      <c r="I201" s="20" t="s">
        <v>259</v>
      </c>
      <c r="J201" s="11" t="s">
        <v>261</v>
      </c>
      <c r="K201" s="11" t="s">
        <v>2877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44593</v>
      </c>
      <c r="H202" s="11">
        <v>8</v>
      </c>
      <c r="I202" s="20" t="s">
        <v>259</v>
      </c>
      <c r="J202" s="11" t="s">
        <v>261</v>
      </c>
      <c r="K202" s="11" t="s">
        <v>2877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44593</v>
      </c>
      <c r="H203" s="11">
        <v>8</v>
      </c>
      <c r="I203" s="20" t="s">
        <v>259</v>
      </c>
      <c r="J203" s="11" t="s">
        <v>261</v>
      </c>
      <c r="K203" s="11" t="s">
        <v>2877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44593</v>
      </c>
      <c r="H204" s="11">
        <v>8</v>
      </c>
      <c r="I204" s="20" t="s">
        <v>259</v>
      </c>
      <c r="J204" s="11" t="s">
        <v>261</v>
      </c>
      <c r="K204" s="11" t="s">
        <v>2877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44593</v>
      </c>
      <c r="H205" s="11">
        <v>8</v>
      </c>
      <c r="I205" s="20" t="s">
        <v>259</v>
      </c>
      <c r="J205" s="11" t="s">
        <v>261</v>
      </c>
      <c r="K205" s="11" t="s">
        <v>2877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44593</v>
      </c>
      <c r="H206" s="11">
        <v>8</v>
      </c>
      <c r="I206" s="20" t="s">
        <v>259</v>
      </c>
      <c r="J206" s="11" t="s">
        <v>261</v>
      </c>
      <c r="K206" s="11" t="s">
        <v>2877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44593</v>
      </c>
      <c r="H207" s="11">
        <v>8</v>
      </c>
      <c r="I207" s="20" t="s">
        <v>259</v>
      </c>
      <c r="J207" s="11" t="s">
        <v>261</v>
      </c>
      <c r="K207" s="11" t="s">
        <v>2877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44593</v>
      </c>
      <c r="H208" s="11">
        <v>8</v>
      </c>
      <c r="I208" s="20" t="s">
        <v>259</v>
      </c>
      <c r="J208" s="11" t="s">
        <v>261</v>
      </c>
      <c r="K208" s="11" t="s">
        <v>2877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44593</v>
      </c>
      <c r="H209" s="11">
        <v>8</v>
      </c>
      <c r="I209" s="20" t="s">
        <v>259</v>
      </c>
      <c r="J209" s="11" t="s">
        <v>261</v>
      </c>
      <c r="K209" s="11" t="s">
        <v>2877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44593</v>
      </c>
      <c r="H210" s="11">
        <v>8</v>
      </c>
      <c r="I210" s="20" t="s">
        <v>259</v>
      </c>
      <c r="J210" s="11" t="s">
        <v>261</v>
      </c>
      <c r="K210" s="11" t="s">
        <v>2877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44593</v>
      </c>
      <c r="H211" s="11">
        <v>8</v>
      </c>
      <c r="I211" s="20" t="s">
        <v>259</v>
      </c>
      <c r="J211" s="11" t="s">
        <v>261</v>
      </c>
      <c r="K211" s="11" t="s">
        <v>2877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44593</v>
      </c>
      <c r="H212" s="11">
        <v>8</v>
      </c>
      <c r="I212" s="20" t="s">
        <v>259</v>
      </c>
      <c r="J212" s="11" t="s">
        <v>261</v>
      </c>
      <c r="K212" s="11" t="s">
        <v>2877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44593</v>
      </c>
      <c r="H213" s="11">
        <v>8</v>
      </c>
      <c r="I213" s="20" t="s">
        <v>259</v>
      </c>
      <c r="J213" s="11" t="s">
        <v>261</v>
      </c>
      <c r="K213" s="11" t="s">
        <v>2877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44593</v>
      </c>
      <c r="H214" s="11">
        <v>8</v>
      </c>
      <c r="I214" s="20" t="s">
        <v>259</v>
      </c>
      <c r="J214" s="11" t="s">
        <v>261</v>
      </c>
      <c r="K214" s="11" t="s">
        <v>2877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44593</v>
      </c>
      <c r="H215" s="11">
        <v>8</v>
      </c>
      <c r="I215" s="20" t="s">
        <v>259</v>
      </c>
      <c r="J215" s="11" t="s">
        <v>261</v>
      </c>
      <c r="K215" s="11" t="s">
        <v>2877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44593</v>
      </c>
      <c r="H216" s="11">
        <v>8</v>
      </c>
      <c r="I216" s="20" t="s">
        <v>259</v>
      </c>
      <c r="J216" s="11" t="s">
        <v>261</v>
      </c>
      <c r="K216" s="11" t="s">
        <v>2877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44593</v>
      </c>
      <c r="H217" s="11">
        <v>8</v>
      </c>
      <c r="I217" s="20" t="s">
        <v>259</v>
      </c>
      <c r="J217" s="11" t="s">
        <v>261</v>
      </c>
      <c r="K217" s="11" t="s">
        <v>2877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44593</v>
      </c>
      <c r="H218" s="11">
        <v>8</v>
      </c>
      <c r="I218" s="20" t="s">
        <v>259</v>
      </c>
      <c r="J218" s="11" t="s">
        <v>261</v>
      </c>
      <c r="K218" s="11" t="s">
        <v>2877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44593</v>
      </c>
      <c r="H219" s="11">
        <v>8</v>
      </c>
      <c r="I219" s="20" t="s">
        <v>259</v>
      </c>
      <c r="J219" s="11" t="s">
        <v>261</v>
      </c>
      <c r="K219" s="11" t="s">
        <v>2877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44593</v>
      </c>
      <c r="H220" s="11">
        <v>8</v>
      </c>
      <c r="I220" s="20" t="s">
        <v>259</v>
      </c>
      <c r="J220" s="11" t="s">
        <v>261</v>
      </c>
      <c r="K220" s="11" t="s">
        <v>2877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44593</v>
      </c>
      <c r="H221" s="11">
        <v>8</v>
      </c>
      <c r="I221" s="20" t="s">
        <v>259</v>
      </c>
      <c r="J221" s="11" t="s">
        <v>261</v>
      </c>
      <c r="K221" s="11" t="s">
        <v>2877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44593</v>
      </c>
      <c r="H222" s="11">
        <v>8</v>
      </c>
      <c r="I222" s="20" t="s">
        <v>259</v>
      </c>
      <c r="J222" s="11" t="s">
        <v>261</v>
      </c>
      <c r="K222" s="11" t="s">
        <v>2877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44593</v>
      </c>
      <c r="H223" s="11">
        <v>8</v>
      </c>
      <c r="I223" s="20" t="s">
        <v>259</v>
      </c>
      <c r="J223" s="11" t="s">
        <v>261</v>
      </c>
      <c r="K223" s="11" t="s">
        <v>2877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44593</v>
      </c>
      <c r="H224" s="11">
        <v>8</v>
      </c>
      <c r="I224" s="20" t="s">
        <v>259</v>
      </c>
      <c r="J224" s="11" t="s">
        <v>261</v>
      </c>
      <c r="K224" s="11" t="s">
        <v>2877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44593</v>
      </c>
      <c r="H225" s="11">
        <v>8</v>
      </c>
      <c r="I225" s="20" t="s">
        <v>259</v>
      </c>
      <c r="J225" s="11" t="s">
        <v>261</v>
      </c>
      <c r="K225" s="11" t="s">
        <v>2877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44593</v>
      </c>
      <c r="H226" s="11">
        <v>8</v>
      </c>
      <c r="I226" s="20" t="s">
        <v>259</v>
      </c>
      <c r="J226" s="11" t="s">
        <v>261</v>
      </c>
      <c r="K226" s="11" t="s">
        <v>2877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44593</v>
      </c>
      <c r="H227" s="11">
        <v>8</v>
      </c>
      <c r="I227" s="20" t="s">
        <v>259</v>
      </c>
      <c r="J227" s="11" t="s">
        <v>261</v>
      </c>
      <c r="K227" s="11" t="s">
        <v>2877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44593</v>
      </c>
      <c r="H228" s="11">
        <v>8</v>
      </c>
      <c r="I228" s="20" t="s">
        <v>259</v>
      </c>
      <c r="J228" s="11" t="s">
        <v>261</v>
      </c>
      <c r="K228" s="11" t="s">
        <v>2877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44593</v>
      </c>
      <c r="H229" s="11">
        <v>8</v>
      </c>
      <c r="I229" s="20" t="s">
        <v>259</v>
      </c>
      <c r="J229" s="11" t="s">
        <v>261</v>
      </c>
      <c r="K229" s="11" t="s">
        <v>2877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44593</v>
      </c>
      <c r="H230" s="11">
        <v>8</v>
      </c>
      <c r="I230" s="20" t="s">
        <v>259</v>
      </c>
      <c r="J230" s="11" t="s">
        <v>261</v>
      </c>
      <c r="K230" s="11" t="s">
        <v>2877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44593</v>
      </c>
      <c r="H231" s="11">
        <v>8</v>
      </c>
      <c r="I231" s="20" t="s">
        <v>259</v>
      </c>
      <c r="J231" s="11" t="s">
        <v>261</v>
      </c>
      <c r="K231" s="11" t="s">
        <v>2877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44593</v>
      </c>
      <c r="H232" s="11">
        <v>8</v>
      </c>
      <c r="I232" s="20" t="s">
        <v>259</v>
      </c>
      <c r="J232" s="11" t="s">
        <v>261</v>
      </c>
      <c r="K232" s="11" t="s">
        <v>2877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44593</v>
      </c>
      <c r="H233" s="11">
        <v>8</v>
      </c>
      <c r="I233" s="20" t="s">
        <v>259</v>
      </c>
      <c r="J233" s="11" t="s">
        <v>261</v>
      </c>
      <c r="K233" s="11" t="s">
        <v>2877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44593</v>
      </c>
      <c r="H234" s="11">
        <v>8</v>
      </c>
      <c r="I234" s="20" t="s">
        <v>259</v>
      </c>
      <c r="J234" s="11" t="s">
        <v>261</v>
      </c>
      <c r="K234" s="11" t="s">
        <v>2877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44593</v>
      </c>
      <c r="H235" s="11">
        <v>8</v>
      </c>
      <c r="I235" s="20" t="s">
        <v>259</v>
      </c>
      <c r="J235" s="11" t="s">
        <v>261</v>
      </c>
      <c r="K235" s="11" t="s">
        <v>2877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44593</v>
      </c>
      <c r="H236" s="11">
        <v>8</v>
      </c>
      <c r="I236" s="20" t="s">
        <v>259</v>
      </c>
      <c r="J236" s="11" t="s">
        <v>261</v>
      </c>
      <c r="K236" s="11" t="s">
        <v>2877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44593</v>
      </c>
      <c r="H237" s="11">
        <v>8</v>
      </c>
      <c r="I237" s="20" t="s">
        <v>259</v>
      </c>
      <c r="J237" s="11" t="s">
        <v>261</v>
      </c>
      <c r="K237" s="11" t="s">
        <v>2877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44593</v>
      </c>
      <c r="H238" s="11">
        <v>8</v>
      </c>
      <c r="I238" s="20" t="s">
        <v>259</v>
      </c>
      <c r="J238" s="11" t="s">
        <v>261</v>
      </c>
      <c r="K238" s="11" t="s">
        <v>2877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44593</v>
      </c>
      <c r="H239" s="11">
        <v>8</v>
      </c>
      <c r="I239" s="20" t="s">
        <v>259</v>
      </c>
      <c r="J239" s="11" t="s">
        <v>261</v>
      </c>
      <c r="K239" s="11" t="s">
        <v>2877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44593</v>
      </c>
      <c r="H240" s="11">
        <v>8</v>
      </c>
      <c r="I240" s="20" t="s">
        <v>259</v>
      </c>
      <c r="J240" s="11" t="s">
        <v>261</v>
      </c>
      <c r="K240" s="11" t="s">
        <v>2877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44593</v>
      </c>
      <c r="H241" s="11">
        <v>8</v>
      </c>
      <c r="I241" s="20" t="s">
        <v>259</v>
      </c>
      <c r="J241" s="11" t="s">
        <v>261</v>
      </c>
      <c r="K241" s="11" t="s">
        <v>2877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44593</v>
      </c>
      <c r="H242" s="11">
        <v>8</v>
      </c>
      <c r="I242" s="20" t="s">
        <v>259</v>
      </c>
      <c r="J242" s="11" t="s">
        <v>261</v>
      </c>
      <c r="K242" s="11" t="s">
        <v>2877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44593</v>
      </c>
      <c r="H243" s="11">
        <v>8</v>
      </c>
      <c r="I243" s="20" t="s">
        <v>259</v>
      </c>
      <c r="J243" s="11" t="s">
        <v>261</v>
      </c>
      <c r="K243" s="11" t="s">
        <v>2877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44593</v>
      </c>
      <c r="H244" s="11">
        <v>8</v>
      </c>
      <c r="I244" s="20" t="s">
        <v>259</v>
      </c>
      <c r="J244" s="11" t="s">
        <v>261</v>
      </c>
      <c r="K244" s="11" t="s">
        <v>2877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44593</v>
      </c>
      <c r="H245" s="11">
        <v>8</v>
      </c>
      <c r="I245" s="20" t="s">
        <v>259</v>
      </c>
      <c r="J245" s="11" t="s">
        <v>261</v>
      </c>
      <c r="K245" s="11" t="s">
        <v>2877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44593</v>
      </c>
      <c r="H246" s="11">
        <v>8</v>
      </c>
      <c r="I246" s="20" t="s">
        <v>259</v>
      </c>
      <c r="J246" s="11" t="s">
        <v>261</v>
      </c>
      <c r="K246" s="11" t="s">
        <v>2877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44593</v>
      </c>
      <c r="H247" s="11">
        <v>8</v>
      </c>
      <c r="I247" s="20" t="s">
        <v>259</v>
      </c>
      <c r="J247" s="11" t="s">
        <v>261</v>
      </c>
      <c r="K247" s="11" t="s">
        <v>2877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44593</v>
      </c>
      <c r="H248" s="11">
        <v>8</v>
      </c>
      <c r="I248" s="20" t="s">
        <v>259</v>
      </c>
      <c r="J248" s="11" t="s">
        <v>261</v>
      </c>
      <c r="K248" s="11" t="s">
        <v>2877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44593</v>
      </c>
      <c r="H249" s="11">
        <v>8</v>
      </c>
      <c r="I249" s="20" t="s">
        <v>259</v>
      </c>
      <c r="J249" s="11" t="s">
        <v>261</v>
      </c>
      <c r="K249" s="11" t="s">
        <v>2877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44593</v>
      </c>
      <c r="H250" s="11">
        <v>8</v>
      </c>
      <c r="I250" s="20" t="s">
        <v>259</v>
      </c>
      <c r="J250" s="11" t="s">
        <v>261</v>
      </c>
      <c r="K250" s="11" t="s">
        <v>2877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44593</v>
      </c>
      <c r="H251" s="11">
        <v>8</v>
      </c>
      <c r="I251" s="20" t="s">
        <v>259</v>
      </c>
      <c r="J251" s="11" t="s">
        <v>261</v>
      </c>
      <c r="K251" s="11" t="s">
        <v>2877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44593</v>
      </c>
      <c r="H252" s="11">
        <v>8</v>
      </c>
      <c r="I252" s="20" t="s">
        <v>259</v>
      </c>
      <c r="J252" s="11" t="s">
        <v>261</v>
      </c>
      <c r="K252" s="11" t="s">
        <v>2877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44593</v>
      </c>
      <c r="H253" s="11">
        <v>8</v>
      </c>
      <c r="I253" s="20" t="s">
        <v>259</v>
      </c>
      <c r="J253" s="11" t="s">
        <v>261</v>
      </c>
      <c r="K253" s="11" t="s">
        <v>2877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44593</v>
      </c>
      <c r="H254" s="11">
        <v>8</v>
      </c>
      <c r="I254" s="20" t="s">
        <v>259</v>
      </c>
      <c r="J254" s="11" t="s">
        <v>261</v>
      </c>
      <c r="K254" s="11" t="s">
        <v>2877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44593</v>
      </c>
      <c r="H255" s="11">
        <v>8</v>
      </c>
      <c r="I255" s="20" t="s">
        <v>259</v>
      </c>
      <c r="J255" s="11" t="s">
        <v>261</v>
      </c>
      <c r="K255" s="11" t="s">
        <v>2877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44593</v>
      </c>
      <c r="H256" s="11">
        <v>8</v>
      </c>
      <c r="I256" s="20" t="s">
        <v>259</v>
      </c>
      <c r="J256" s="11" t="s">
        <v>261</v>
      </c>
      <c r="K256" s="11" t="s">
        <v>2877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44593</v>
      </c>
      <c r="H257" s="11">
        <v>8</v>
      </c>
      <c r="I257" s="20" t="s">
        <v>259</v>
      </c>
      <c r="J257" s="11" t="s">
        <v>261</v>
      </c>
      <c r="K257" s="11" t="s">
        <v>2877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44593</v>
      </c>
      <c r="H258" s="11">
        <v>8</v>
      </c>
      <c r="I258" s="20" t="s">
        <v>259</v>
      </c>
      <c r="J258" s="11" t="s">
        <v>261</v>
      </c>
      <c r="K258" s="11" t="s">
        <v>2877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44593</v>
      </c>
      <c r="H259" s="11">
        <v>8</v>
      </c>
      <c r="I259" s="20" t="s">
        <v>259</v>
      </c>
      <c r="J259" s="11" t="s">
        <v>261</v>
      </c>
      <c r="K259" s="11" t="s">
        <v>2877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44593</v>
      </c>
      <c r="H260" s="11">
        <v>8</v>
      </c>
      <c r="I260" s="20" t="s">
        <v>259</v>
      </c>
      <c r="J260" s="11" t="s">
        <v>261</v>
      </c>
      <c r="K260" s="11" t="s">
        <v>2877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44593</v>
      </c>
      <c r="H261" s="11">
        <v>8</v>
      </c>
      <c r="I261" s="20" t="s">
        <v>259</v>
      </c>
      <c r="J261" s="11" t="s">
        <v>261</v>
      </c>
      <c r="K261" s="11" t="s">
        <v>2877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44593</v>
      </c>
      <c r="H262" s="11">
        <v>8</v>
      </c>
      <c r="I262" s="20" t="s">
        <v>259</v>
      </c>
      <c r="J262" s="11" t="s">
        <v>261</v>
      </c>
      <c r="K262" s="11" t="s">
        <v>2877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44593</v>
      </c>
      <c r="H263" s="11">
        <v>8</v>
      </c>
      <c r="I263" s="20" t="s">
        <v>259</v>
      </c>
      <c r="J263" s="11" t="s">
        <v>261</v>
      </c>
      <c r="K263" s="11" t="s">
        <v>2877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44593</v>
      </c>
      <c r="H264" s="11">
        <v>8</v>
      </c>
      <c r="I264" s="20" t="s">
        <v>259</v>
      </c>
      <c r="J264" s="11" t="s">
        <v>261</v>
      </c>
      <c r="K264" s="11" t="s">
        <v>2877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44593</v>
      </c>
      <c r="H265" s="11">
        <v>8</v>
      </c>
      <c r="I265" s="20" t="s">
        <v>259</v>
      </c>
      <c r="J265" s="11" t="s">
        <v>261</v>
      </c>
      <c r="K265" s="11" t="s">
        <v>2877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44593</v>
      </c>
      <c r="H266" s="11">
        <v>8</v>
      </c>
      <c r="I266" s="20" t="s">
        <v>259</v>
      </c>
      <c r="J266" s="11" t="s">
        <v>261</v>
      </c>
      <c r="K266" s="11" t="s">
        <v>2877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44593</v>
      </c>
      <c r="H267" s="11">
        <v>8</v>
      </c>
      <c r="I267" s="20" t="s">
        <v>259</v>
      </c>
      <c r="J267" s="11" t="s">
        <v>261</v>
      </c>
      <c r="K267" s="11" t="s">
        <v>2877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44593</v>
      </c>
      <c r="H268" s="11">
        <v>8</v>
      </c>
      <c r="I268" s="20" t="s">
        <v>259</v>
      </c>
      <c r="J268" s="11" t="s">
        <v>261</v>
      </c>
      <c r="K268" s="11" t="s">
        <v>2877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44593</v>
      </c>
      <c r="H269" s="11">
        <v>8</v>
      </c>
      <c r="I269" s="20" t="s">
        <v>259</v>
      </c>
      <c r="J269" s="11" t="s">
        <v>261</v>
      </c>
      <c r="K269" s="11" t="s">
        <v>2877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44593</v>
      </c>
      <c r="H270" s="11">
        <v>8</v>
      </c>
      <c r="I270" s="20" t="s">
        <v>259</v>
      </c>
      <c r="J270" s="11" t="s">
        <v>261</v>
      </c>
      <c r="K270" s="11" t="s">
        <v>2877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44593</v>
      </c>
      <c r="H271" s="11">
        <v>8</v>
      </c>
      <c r="I271" s="20" t="s">
        <v>259</v>
      </c>
      <c r="J271" s="11" t="s">
        <v>261</v>
      </c>
      <c r="K271" s="11" t="s">
        <v>2877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44593</v>
      </c>
      <c r="H272" s="11">
        <v>8</v>
      </c>
      <c r="I272" s="20" t="s">
        <v>259</v>
      </c>
      <c r="J272" s="11" t="s">
        <v>261</v>
      </c>
      <c r="K272" s="11" t="s">
        <v>2877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44593</v>
      </c>
      <c r="H273" s="11">
        <v>8</v>
      </c>
      <c r="I273" s="20" t="s">
        <v>259</v>
      </c>
      <c r="J273" s="11" t="s">
        <v>261</v>
      </c>
      <c r="K273" s="11" t="s">
        <v>2877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44593</v>
      </c>
      <c r="H274" s="11">
        <v>8</v>
      </c>
      <c r="I274" s="20" t="s">
        <v>259</v>
      </c>
      <c r="J274" s="11" t="s">
        <v>261</v>
      </c>
      <c r="K274" s="11" t="s">
        <v>2877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44593</v>
      </c>
      <c r="H275" s="11">
        <v>8</v>
      </c>
      <c r="I275" s="20" t="s">
        <v>259</v>
      </c>
      <c r="J275" s="11" t="s">
        <v>261</v>
      </c>
      <c r="K275" s="11" t="s">
        <v>2877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44593</v>
      </c>
      <c r="H276" s="11">
        <v>8</v>
      </c>
      <c r="I276" s="20" t="s">
        <v>259</v>
      </c>
      <c r="J276" s="11" t="s">
        <v>261</v>
      </c>
      <c r="K276" s="11" t="s">
        <v>2877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44593</v>
      </c>
      <c r="H277" s="11">
        <v>8</v>
      </c>
      <c r="I277" s="20" t="s">
        <v>259</v>
      </c>
      <c r="J277" s="11" t="s">
        <v>261</v>
      </c>
      <c r="K277" s="11" t="s">
        <v>2877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44593</v>
      </c>
      <c r="H278" s="11">
        <v>8</v>
      </c>
      <c r="I278" s="20" t="s">
        <v>259</v>
      </c>
      <c r="J278" s="11" t="s">
        <v>261</v>
      </c>
      <c r="K278" s="11" t="s">
        <v>2877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44593</v>
      </c>
      <c r="H279" s="11">
        <v>8</v>
      </c>
      <c r="I279" s="20" t="s">
        <v>259</v>
      </c>
      <c r="J279" s="11" t="s">
        <v>261</v>
      </c>
      <c r="K279" s="11" t="s">
        <v>2877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44593</v>
      </c>
      <c r="H280" s="11">
        <v>8</v>
      </c>
      <c r="I280" s="20" t="s">
        <v>259</v>
      </c>
      <c r="J280" s="11" t="s">
        <v>261</v>
      </c>
      <c r="K280" s="11" t="s">
        <v>2877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44593</v>
      </c>
      <c r="H281" s="11">
        <v>8</v>
      </c>
      <c r="I281" s="20" t="s">
        <v>259</v>
      </c>
      <c r="J281" s="11" t="s">
        <v>261</v>
      </c>
      <c r="K281" s="11" t="s">
        <v>2877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44593</v>
      </c>
      <c r="H282" s="11">
        <v>8</v>
      </c>
      <c r="I282" s="20" t="s">
        <v>259</v>
      </c>
      <c r="J282" s="11" t="s">
        <v>261</v>
      </c>
      <c r="K282" s="11" t="s">
        <v>2877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44593</v>
      </c>
      <c r="H283" s="11">
        <v>8</v>
      </c>
      <c r="I283" s="20" t="s">
        <v>259</v>
      </c>
      <c r="J283" s="11" t="s">
        <v>261</v>
      </c>
      <c r="K283" s="11" t="s">
        <v>2877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44593</v>
      </c>
      <c r="H284" s="11">
        <v>8</v>
      </c>
      <c r="I284" s="20" t="s">
        <v>259</v>
      </c>
      <c r="J284" s="11" t="s">
        <v>261</v>
      </c>
      <c r="K284" s="11" t="s">
        <v>2877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44593</v>
      </c>
      <c r="H285" s="11">
        <v>8</v>
      </c>
      <c r="I285" s="20" t="s">
        <v>259</v>
      </c>
      <c r="J285" s="11" t="s">
        <v>261</v>
      </c>
      <c r="K285" s="11" t="s">
        <v>2877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44593</v>
      </c>
      <c r="H286" s="11">
        <v>8</v>
      </c>
      <c r="I286" s="20" t="s">
        <v>259</v>
      </c>
      <c r="J286" s="11" t="s">
        <v>261</v>
      </c>
      <c r="K286" s="11" t="s">
        <v>2877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44593</v>
      </c>
      <c r="H287" s="11">
        <v>8</v>
      </c>
      <c r="I287" s="20" t="s">
        <v>259</v>
      </c>
      <c r="J287" s="11" t="s">
        <v>261</v>
      </c>
      <c r="K287" s="11" t="s">
        <v>2877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44593</v>
      </c>
      <c r="H288" s="11">
        <v>8</v>
      </c>
      <c r="I288" s="20" t="s">
        <v>259</v>
      </c>
      <c r="J288" s="11" t="s">
        <v>261</v>
      </c>
      <c r="K288" s="11" t="s">
        <v>2877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44593</v>
      </c>
      <c r="H289" s="11">
        <v>8</v>
      </c>
      <c r="I289" s="20" t="s">
        <v>259</v>
      </c>
      <c r="J289" s="11" t="s">
        <v>261</v>
      </c>
      <c r="K289" s="11" t="s">
        <v>2877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44593</v>
      </c>
      <c r="H290" s="11">
        <v>8</v>
      </c>
      <c r="I290" s="20" t="s">
        <v>259</v>
      </c>
      <c r="J290" s="11" t="s">
        <v>261</v>
      </c>
      <c r="K290" s="11" t="s">
        <v>2877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44593</v>
      </c>
      <c r="H291" s="11">
        <v>8</v>
      </c>
      <c r="I291" s="20" t="s">
        <v>259</v>
      </c>
      <c r="J291" s="11" t="s">
        <v>261</v>
      </c>
      <c r="K291" s="11" t="s">
        <v>2877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44593</v>
      </c>
      <c r="H292" s="11">
        <v>8</v>
      </c>
      <c r="I292" s="20" t="s">
        <v>259</v>
      </c>
      <c r="J292" s="11" t="s">
        <v>261</v>
      </c>
      <c r="K292" s="11" t="s">
        <v>2877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44593</v>
      </c>
      <c r="H293" s="11">
        <v>8</v>
      </c>
      <c r="I293" s="20" t="s">
        <v>259</v>
      </c>
      <c r="J293" s="11" t="s">
        <v>261</v>
      </c>
      <c r="K293" s="11" t="s">
        <v>2877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44593</v>
      </c>
      <c r="H294" s="11">
        <v>8</v>
      </c>
      <c r="I294" s="20" t="s">
        <v>259</v>
      </c>
      <c r="J294" s="11" t="s">
        <v>261</v>
      </c>
      <c r="K294" s="11" t="s">
        <v>2877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44593</v>
      </c>
      <c r="H295" s="11">
        <v>8</v>
      </c>
      <c r="I295" s="20" t="s">
        <v>259</v>
      </c>
      <c r="J295" s="11" t="s">
        <v>261</v>
      </c>
      <c r="K295" s="11" t="s">
        <v>2877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44593</v>
      </c>
      <c r="H296" s="11">
        <v>8</v>
      </c>
      <c r="I296" s="20" t="s">
        <v>259</v>
      </c>
      <c r="J296" s="11" t="s">
        <v>261</v>
      </c>
      <c r="K296" s="11" t="s">
        <v>2877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44593</v>
      </c>
      <c r="H297" s="11">
        <v>8</v>
      </c>
      <c r="I297" s="20" t="s">
        <v>259</v>
      </c>
      <c r="J297" s="11" t="s">
        <v>261</v>
      </c>
      <c r="K297" s="11" t="s">
        <v>2877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44593</v>
      </c>
      <c r="H298" s="11">
        <v>8</v>
      </c>
      <c r="I298" s="20" t="s">
        <v>259</v>
      </c>
      <c r="J298" s="11" t="s">
        <v>261</v>
      </c>
      <c r="K298" s="11" t="s">
        <v>2877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44593</v>
      </c>
      <c r="H299" s="11">
        <v>8</v>
      </c>
      <c r="I299" s="20" t="s">
        <v>259</v>
      </c>
      <c r="J299" s="11" t="s">
        <v>261</v>
      </c>
      <c r="K299" s="11" t="s">
        <v>2877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44593</v>
      </c>
      <c r="H300" s="11">
        <v>8</v>
      </c>
      <c r="I300" s="20" t="s">
        <v>259</v>
      </c>
      <c r="J300" s="11" t="s">
        <v>261</v>
      </c>
      <c r="K300" s="11" t="s">
        <v>2877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44593</v>
      </c>
      <c r="H301" s="11">
        <v>8</v>
      </c>
      <c r="I301" s="20" t="s">
        <v>259</v>
      </c>
      <c r="J301" s="11" t="s">
        <v>261</v>
      </c>
      <c r="K301" s="11" t="s">
        <v>2877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44593</v>
      </c>
      <c r="H302" s="11">
        <v>8</v>
      </c>
      <c r="I302" s="20" t="s">
        <v>259</v>
      </c>
      <c r="J302" s="11" t="s">
        <v>261</v>
      </c>
      <c r="K302" s="11" t="s">
        <v>2877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44593</v>
      </c>
      <c r="H303" s="11">
        <v>8</v>
      </c>
      <c r="I303" s="20" t="s">
        <v>259</v>
      </c>
      <c r="J303" s="11" t="s">
        <v>261</v>
      </c>
      <c r="K303" s="11" t="s">
        <v>2877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44593</v>
      </c>
      <c r="H304" s="11">
        <v>8</v>
      </c>
      <c r="I304" s="20" t="s">
        <v>259</v>
      </c>
      <c r="J304" s="11" t="s">
        <v>261</v>
      </c>
      <c r="K304" s="11" t="s">
        <v>2877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44593</v>
      </c>
      <c r="H305" s="11">
        <v>8</v>
      </c>
      <c r="I305" s="20" t="s">
        <v>259</v>
      </c>
      <c r="J305" s="11" t="s">
        <v>261</v>
      </c>
      <c r="K305" s="11" t="s">
        <v>2877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44593</v>
      </c>
      <c r="H306" s="11">
        <v>8</v>
      </c>
      <c r="I306" s="20" t="s">
        <v>259</v>
      </c>
      <c r="J306" s="11" t="s">
        <v>261</v>
      </c>
      <c r="K306" s="11" t="s">
        <v>2877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44593</v>
      </c>
      <c r="H307" s="11">
        <v>8</v>
      </c>
      <c r="I307" s="20" t="s">
        <v>259</v>
      </c>
      <c r="J307" s="11" t="s">
        <v>261</v>
      </c>
      <c r="K307" s="11" t="s">
        <v>2877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44593</v>
      </c>
      <c r="H308" s="11">
        <v>8</v>
      </c>
      <c r="I308" s="20" t="s">
        <v>259</v>
      </c>
      <c r="J308" s="11" t="s">
        <v>261</v>
      </c>
      <c r="K308" s="11" t="s">
        <v>2877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44593</v>
      </c>
      <c r="H309" s="11">
        <v>8</v>
      </c>
      <c r="I309" s="20" t="s">
        <v>259</v>
      </c>
      <c r="J309" s="11" t="s">
        <v>261</v>
      </c>
      <c r="K309" s="11" t="s">
        <v>2877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44593</v>
      </c>
      <c r="H310" s="11">
        <v>8</v>
      </c>
      <c r="I310" s="20" t="s">
        <v>259</v>
      </c>
      <c r="J310" s="11" t="s">
        <v>261</v>
      </c>
      <c r="K310" s="11" t="s">
        <v>2877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44593</v>
      </c>
      <c r="H311" s="11">
        <v>8</v>
      </c>
      <c r="I311" s="20" t="s">
        <v>259</v>
      </c>
      <c r="J311" s="11" t="s">
        <v>261</v>
      </c>
      <c r="K311" s="11" t="s">
        <v>2877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44593</v>
      </c>
      <c r="H312" s="11">
        <v>8</v>
      </c>
      <c r="I312" s="20" t="s">
        <v>259</v>
      </c>
      <c r="J312" s="11" t="s">
        <v>261</v>
      </c>
      <c r="K312" s="11" t="s">
        <v>2877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44593</v>
      </c>
      <c r="H313" s="11">
        <v>8</v>
      </c>
      <c r="I313" s="20" t="s">
        <v>259</v>
      </c>
      <c r="J313" s="11" t="s">
        <v>261</v>
      </c>
      <c r="K313" s="11" t="s">
        <v>2877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44593</v>
      </c>
      <c r="H314" s="11">
        <v>8</v>
      </c>
      <c r="I314" s="20" t="s">
        <v>259</v>
      </c>
      <c r="J314" s="11" t="s">
        <v>261</v>
      </c>
      <c r="K314" s="11" t="s">
        <v>2877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44593</v>
      </c>
      <c r="H315" s="11">
        <v>8</v>
      </c>
      <c r="I315" s="20" t="s">
        <v>259</v>
      </c>
      <c r="J315" s="11" t="s">
        <v>261</v>
      </c>
      <c r="K315" s="11" t="s">
        <v>2877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44593</v>
      </c>
      <c r="H316" s="11">
        <v>8</v>
      </c>
      <c r="I316" s="20" t="s">
        <v>259</v>
      </c>
      <c r="J316" s="11" t="s">
        <v>261</v>
      </c>
      <c r="K316" s="11" t="s">
        <v>2877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44593</v>
      </c>
      <c r="H317" s="11">
        <v>8</v>
      </c>
      <c r="I317" s="20" t="s">
        <v>259</v>
      </c>
      <c r="J317" s="11" t="s">
        <v>261</v>
      </c>
      <c r="K317" s="11" t="s">
        <v>2877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44593</v>
      </c>
      <c r="H318" s="11">
        <v>8</v>
      </c>
      <c r="I318" s="20" t="s">
        <v>259</v>
      </c>
      <c r="J318" s="11" t="s">
        <v>261</v>
      </c>
      <c r="K318" s="11" t="s">
        <v>2877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44593</v>
      </c>
      <c r="H319" s="11">
        <v>8</v>
      </c>
      <c r="I319" s="20" t="s">
        <v>259</v>
      </c>
      <c r="J319" s="11" t="s">
        <v>261</v>
      </c>
      <c r="K319" s="11" t="s">
        <v>2877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44593</v>
      </c>
      <c r="H320" s="11">
        <v>8</v>
      </c>
      <c r="I320" s="20" t="s">
        <v>259</v>
      </c>
      <c r="J320" s="11" t="s">
        <v>261</v>
      </c>
      <c r="K320" s="11" t="s">
        <v>2877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44593</v>
      </c>
      <c r="H321" s="11">
        <v>8</v>
      </c>
      <c r="I321" s="20" t="s">
        <v>259</v>
      </c>
      <c r="J321" s="11" t="s">
        <v>261</v>
      </c>
      <c r="K321" s="11" t="s">
        <v>2877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44593</v>
      </c>
      <c r="H322" s="11">
        <v>8</v>
      </c>
      <c r="I322" s="20" t="s">
        <v>259</v>
      </c>
      <c r="J322" s="11" t="s">
        <v>261</v>
      </c>
      <c r="K322" s="11" t="s">
        <v>2877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44593</v>
      </c>
      <c r="H323" s="11">
        <v>8</v>
      </c>
      <c r="I323" s="20" t="s">
        <v>259</v>
      </c>
      <c r="J323" s="11" t="s">
        <v>261</v>
      </c>
      <c r="K323" s="11" t="s">
        <v>2877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44593</v>
      </c>
      <c r="H324" s="11">
        <v>8</v>
      </c>
      <c r="I324" s="20" t="s">
        <v>259</v>
      </c>
      <c r="J324" s="11" t="s">
        <v>261</v>
      </c>
      <c r="K324" s="11" t="s">
        <v>2877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44593</v>
      </c>
      <c r="H325" s="11">
        <v>8</v>
      </c>
      <c r="I325" s="20" t="s">
        <v>259</v>
      </c>
      <c r="J325" s="11" t="s">
        <v>261</v>
      </c>
      <c r="K325" s="11" t="s">
        <v>2877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44593</v>
      </c>
      <c r="H326" s="11">
        <v>8</v>
      </c>
      <c r="I326" s="20" t="s">
        <v>259</v>
      </c>
      <c r="J326" s="11" t="s">
        <v>261</v>
      </c>
      <c r="K326" s="11" t="s">
        <v>2877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44593</v>
      </c>
      <c r="H327" s="11">
        <v>8</v>
      </c>
      <c r="I327" s="20" t="s">
        <v>259</v>
      </c>
      <c r="J327" s="11" t="s">
        <v>261</v>
      </c>
      <c r="K327" s="11" t="s">
        <v>2877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44593</v>
      </c>
      <c r="H328" s="11">
        <v>8</v>
      </c>
      <c r="I328" s="20" t="s">
        <v>259</v>
      </c>
      <c r="J328" s="11" t="s">
        <v>261</v>
      </c>
      <c r="K328" s="11" t="s">
        <v>2877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44593</v>
      </c>
      <c r="H329" s="11">
        <v>8</v>
      </c>
      <c r="I329" s="20" t="s">
        <v>259</v>
      </c>
      <c r="J329" s="11" t="s">
        <v>261</v>
      </c>
      <c r="K329" s="11" t="s">
        <v>2877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44593</v>
      </c>
      <c r="H330" s="11">
        <v>8</v>
      </c>
      <c r="I330" s="20" t="s">
        <v>259</v>
      </c>
      <c r="J330" s="11" t="s">
        <v>261</v>
      </c>
      <c r="K330" s="11" t="s">
        <v>2877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44593</v>
      </c>
      <c r="H331" s="11">
        <v>8</v>
      </c>
      <c r="I331" s="20" t="s">
        <v>259</v>
      </c>
      <c r="J331" s="11" t="s">
        <v>261</v>
      </c>
      <c r="K331" s="11" t="s">
        <v>2877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44593</v>
      </c>
      <c r="H332" s="11">
        <v>8</v>
      </c>
      <c r="I332" s="20" t="s">
        <v>259</v>
      </c>
      <c r="J332" s="11" t="s">
        <v>261</v>
      </c>
      <c r="K332" s="11" t="s">
        <v>2877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44593</v>
      </c>
      <c r="H333" s="11">
        <v>8</v>
      </c>
      <c r="I333" s="20" t="s">
        <v>259</v>
      </c>
      <c r="J333" s="11" t="s">
        <v>261</v>
      </c>
      <c r="K333" s="11" t="s">
        <v>2877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44593</v>
      </c>
      <c r="H334" s="11">
        <v>8</v>
      </c>
      <c r="I334" s="20" t="s">
        <v>259</v>
      </c>
      <c r="J334" s="11" t="s">
        <v>261</v>
      </c>
      <c r="K334" s="11" t="s">
        <v>2877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44593</v>
      </c>
      <c r="H335" s="11">
        <v>8</v>
      </c>
      <c r="I335" s="20" t="s">
        <v>259</v>
      </c>
      <c r="J335" s="11" t="s">
        <v>261</v>
      </c>
      <c r="K335" s="11" t="s">
        <v>2877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44593</v>
      </c>
      <c r="H336" s="11">
        <v>8</v>
      </c>
      <c r="I336" s="20" t="s">
        <v>259</v>
      </c>
      <c r="J336" s="11" t="s">
        <v>261</v>
      </c>
      <c r="K336" s="11" t="s">
        <v>2877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44593</v>
      </c>
      <c r="H337" s="11">
        <v>8</v>
      </c>
      <c r="I337" s="20" t="s">
        <v>259</v>
      </c>
      <c r="J337" s="11" t="s">
        <v>261</v>
      </c>
      <c r="K337" s="11" t="s">
        <v>2877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44593</v>
      </c>
      <c r="H338" s="11">
        <v>8</v>
      </c>
      <c r="I338" s="20" t="s">
        <v>259</v>
      </c>
      <c r="J338" s="11" t="s">
        <v>261</v>
      </c>
      <c r="K338" s="11" t="s">
        <v>2877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44593</v>
      </c>
      <c r="H339" s="11">
        <v>8</v>
      </c>
      <c r="I339" s="20" t="s">
        <v>259</v>
      </c>
      <c r="J339" s="11" t="s">
        <v>261</v>
      </c>
      <c r="K339" s="11" t="s">
        <v>2877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44593</v>
      </c>
      <c r="H340" s="11">
        <v>8</v>
      </c>
      <c r="I340" s="20" t="s">
        <v>259</v>
      </c>
      <c r="J340" s="11" t="s">
        <v>261</v>
      </c>
      <c r="K340" s="11" t="s">
        <v>2877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44593</v>
      </c>
      <c r="H341" s="11">
        <v>8</v>
      </c>
      <c r="I341" s="20" t="s">
        <v>259</v>
      </c>
      <c r="J341" s="11" t="s">
        <v>261</v>
      </c>
      <c r="K341" s="11" t="s">
        <v>2877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44593</v>
      </c>
      <c r="H342" s="11">
        <v>8</v>
      </c>
      <c r="I342" s="20" t="s">
        <v>259</v>
      </c>
      <c r="J342" s="11" t="s">
        <v>261</v>
      </c>
      <c r="K342" s="11" t="s">
        <v>2877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44593</v>
      </c>
      <c r="H343" s="11">
        <v>8</v>
      </c>
      <c r="I343" s="20" t="s">
        <v>259</v>
      </c>
      <c r="J343" s="11" t="s">
        <v>261</v>
      </c>
      <c r="K343" s="11" t="s">
        <v>2877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44593</v>
      </c>
      <c r="H344" s="11">
        <v>8</v>
      </c>
      <c r="I344" s="20" t="s">
        <v>259</v>
      </c>
      <c r="J344" s="11" t="s">
        <v>261</v>
      </c>
      <c r="K344" s="11" t="s">
        <v>2877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44593</v>
      </c>
      <c r="H345" s="11">
        <v>8</v>
      </c>
      <c r="I345" s="20" t="s">
        <v>259</v>
      </c>
      <c r="J345" s="11" t="s">
        <v>261</v>
      </c>
      <c r="K345" s="11" t="s">
        <v>2877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44593</v>
      </c>
      <c r="H346" s="11">
        <v>8</v>
      </c>
      <c r="I346" s="20" t="s">
        <v>259</v>
      </c>
      <c r="J346" s="11" t="s">
        <v>261</v>
      </c>
      <c r="K346" s="11" t="s">
        <v>2877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44593</v>
      </c>
      <c r="H347" s="11">
        <v>8</v>
      </c>
      <c r="I347" s="20" t="s">
        <v>259</v>
      </c>
      <c r="J347" s="11" t="s">
        <v>261</v>
      </c>
      <c r="K347" s="11" t="s">
        <v>2877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44593</v>
      </c>
      <c r="H348" s="11">
        <v>8</v>
      </c>
      <c r="I348" s="20" t="s">
        <v>259</v>
      </c>
      <c r="J348" s="11" t="s">
        <v>261</v>
      </c>
      <c r="K348" s="11" t="s">
        <v>2877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44593</v>
      </c>
      <c r="H349" s="11">
        <v>8</v>
      </c>
      <c r="I349" s="20" t="s">
        <v>259</v>
      </c>
      <c r="J349" s="11" t="s">
        <v>261</v>
      </c>
      <c r="K349" s="11" t="s">
        <v>2877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44593</v>
      </c>
      <c r="H350" s="11">
        <v>8</v>
      </c>
      <c r="I350" s="20" t="s">
        <v>259</v>
      </c>
      <c r="J350" s="11" t="s">
        <v>261</v>
      </c>
      <c r="K350" s="11" t="s">
        <v>2877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44593</v>
      </c>
      <c r="H351" s="11">
        <v>8</v>
      </c>
      <c r="I351" s="20" t="s">
        <v>259</v>
      </c>
      <c r="J351" s="11" t="s">
        <v>261</v>
      </c>
      <c r="K351" s="11" t="s">
        <v>2877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44593</v>
      </c>
      <c r="H352" s="11">
        <v>8</v>
      </c>
      <c r="I352" s="20" t="s">
        <v>259</v>
      </c>
      <c r="J352" s="11" t="s">
        <v>261</v>
      </c>
      <c r="K352" s="11" t="s">
        <v>2877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44593</v>
      </c>
      <c r="H353" s="11">
        <v>8</v>
      </c>
      <c r="I353" s="20" t="s">
        <v>259</v>
      </c>
      <c r="J353" s="11" t="s">
        <v>261</v>
      </c>
      <c r="K353" s="11" t="s">
        <v>2877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44593</v>
      </c>
      <c r="H354" s="11">
        <v>8</v>
      </c>
      <c r="I354" s="20" t="s">
        <v>259</v>
      </c>
      <c r="J354" s="11" t="s">
        <v>261</v>
      </c>
      <c r="K354" s="11" t="s">
        <v>2877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44593</v>
      </c>
      <c r="H355" s="11">
        <v>8</v>
      </c>
      <c r="I355" s="20" t="s">
        <v>259</v>
      </c>
      <c r="J355" s="11" t="s">
        <v>261</v>
      </c>
      <c r="K355" s="11" t="s">
        <v>2877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44593</v>
      </c>
      <c r="H356" s="11">
        <v>8</v>
      </c>
      <c r="I356" s="20" t="s">
        <v>259</v>
      </c>
      <c r="J356" s="11" t="s">
        <v>261</v>
      </c>
      <c r="K356" s="11" t="s">
        <v>2877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44593</v>
      </c>
      <c r="H357" s="11">
        <v>8</v>
      </c>
      <c r="I357" s="20" t="s">
        <v>259</v>
      </c>
      <c r="J357" s="11" t="s">
        <v>261</v>
      </c>
      <c r="K357" s="11" t="s">
        <v>2877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44593</v>
      </c>
      <c r="H358" s="11">
        <v>8</v>
      </c>
      <c r="I358" s="20" t="s">
        <v>259</v>
      </c>
      <c r="J358" s="11" t="s">
        <v>261</v>
      </c>
      <c r="K358" s="11" t="s">
        <v>2877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44593</v>
      </c>
      <c r="H359" s="11">
        <v>8</v>
      </c>
      <c r="I359" s="20" t="s">
        <v>259</v>
      </c>
      <c r="J359" s="11" t="s">
        <v>261</v>
      </c>
      <c r="K359" s="11" t="s">
        <v>2877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44593</v>
      </c>
      <c r="H360" s="11">
        <v>8</v>
      </c>
      <c r="I360" s="20" t="s">
        <v>259</v>
      </c>
      <c r="J360" s="11" t="s">
        <v>261</v>
      </c>
      <c r="K360" s="11" t="s">
        <v>2877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44593</v>
      </c>
      <c r="H361" s="11">
        <v>8</v>
      </c>
      <c r="I361" s="20" t="s">
        <v>259</v>
      </c>
      <c r="J361" s="11" t="s">
        <v>261</v>
      </c>
      <c r="K361" s="11" t="s">
        <v>2877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44593</v>
      </c>
      <c r="H362" s="11">
        <v>8</v>
      </c>
      <c r="I362" s="20" t="s">
        <v>259</v>
      </c>
      <c r="J362" s="11" t="s">
        <v>261</v>
      </c>
      <c r="K362" s="11" t="s">
        <v>2877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44593</v>
      </c>
      <c r="H363" s="11">
        <v>8</v>
      </c>
      <c r="I363" s="20" t="s">
        <v>259</v>
      </c>
      <c r="J363" s="11" t="s">
        <v>261</v>
      </c>
      <c r="K363" s="11" t="s">
        <v>2877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44593</v>
      </c>
      <c r="H364" s="11">
        <v>8</v>
      </c>
      <c r="I364" s="20" t="s">
        <v>259</v>
      </c>
      <c r="J364" s="11" t="s">
        <v>261</v>
      </c>
      <c r="K364" s="11" t="s">
        <v>2877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44593</v>
      </c>
      <c r="H365" s="11">
        <v>8</v>
      </c>
      <c r="I365" s="20" t="s">
        <v>259</v>
      </c>
      <c r="J365" s="11" t="s">
        <v>261</v>
      </c>
      <c r="K365" s="11" t="s">
        <v>2877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44593</v>
      </c>
      <c r="H366" s="11">
        <v>8</v>
      </c>
      <c r="I366" s="20" t="s">
        <v>259</v>
      </c>
      <c r="J366" s="11" t="s">
        <v>261</v>
      </c>
      <c r="K366" s="11" t="s">
        <v>2877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44593</v>
      </c>
      <c r="H367" s="11">
        <v>8</v>
      </c>
      <c r="I367" s="20" t="s">
        <v>259</v>
      </c>
      <c r="J367" s="11" t="s">
        <v>261</v>
      </c>
      <c r="K367" s="11" t="s">
        <v>2877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44593</v>
      </c>
      <c r="H368" s="11">
        <v>8</v>
      </c>
      <c r="I368" s="20" t="s">
        <v>259</v>
      </c>
      <c r="J368" s="11" t="s">
        <v>261</v>
      </c>
      <c r="K368" s="11" t="s">
        <v>2877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44593</v>
      </c>
      <c r="H369" s="11">
        <v>8</v>
      </c>
      <c r="I369" s="20" t="s">
        <v>259</v>
      </c>
      <c r="J369" s="11" t="s">
        <v>261</v>
      </c>
      <c r="K369" s="11" t="s">
        <v>2877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44593</v>
      </c>
      <c r="H370" s="11">
        <v>8</v>
      </c>
      <c r="I370" s="20" t="s">
        <v>259</v>
      </c>
      <c r="J370" s="11" t="s">
        <v>261</v>
      </c>
      <c r="K370" s="11" t="s">
        <v>2877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44593</v>
      </c>
      <c r="H371" s="11">
        <v>8</v>
      </c>
      <c r="I371" s="20" t="s">
        <v>259</v>
      </c>
      <c r="J371" s="11" t="s">
        <v>261</v>
      </c>
      <c r="K371" s="11" t="s">
        <v>2877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44593</v>
      </c>
      <c r="H372" s="11">
        <v>8</v>
      </c>
      <c r="I372" s="20" t="s">
        <v>259</v>
      </c>
      <c r="J372" s="11" t="s">
        <v>261</v>
      </c>
      <c r="K372" s="11" t="s">
        <v>2877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44593</v>
      </c>
      <c r="H373" s="11">
        <v>8</v>
      </c>
      <c r="I373" s="20" t="s">
        <v>259</v>
      </c>
      <c r="J373" s="11" t="s">
        <v>261</v>
      </c>
      <c r="K373" s="11" t="s">
        <v>2877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44593</v>
      </c>
      <c r="H374" s="11">
        <v>8</v>
      </c>
      <c r="I374" s="20" t="s">
        <v>259</v>
      </c>
      <c r="J374" s="11" t="s">
        <v>261</v>
      </c>
      <c r="K374" s="11" t="s">
        <v>2877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44593</v>
      </c>
      <c r="H375" s="11">
        <v>8</v>
      </c>
      <c r="I375" s="20" t="s">
        <v>259</v>
      </c>
      <c r="J375" s="11" t="s">
        <v>261</v>
      </c>
      <c r="K375" s="11" t="s">
        <v>2877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44593</v>
      </c>
      <c r="H376" s="11">
        <v>8</v>
      </c>
      <c r="I376" s="20" t="s">
        <v>259</v>
      </c>
      <c r="J376" s="11" t="s">
        <v>261</v>
      </c>
      <c r="K376" s="11" t="s">
        <v>2877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44593</v>
      </c>
      <c r="H377" s="11">
        <v>8</v>
      </c>
      <c r="I377" s="20" t="s">
        <v>259</v>
      </c>
      <c r="J377" s="11" t="s">
        <v>261</v>
      </c>
      <c r="K377" s="11" t="s">
        <v>2877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44593</v>
      </c>
      <c r="H378" s="11">
        <v>8</v>
      </c>
      <c r="I378" s="20" t="s">
        <v>259</v>
      </c>
      <c r="J378" s="11" t="s">
        <v>261</v>
      </c>
      <c r="K378" s="11" t="s">
        <v>2877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44593</v>
      </c>
      <c r="H379" s="11">
        <v>8</v>
      </c>
      <c r="I379" s="20" t="s">
        <v>259</v>
      </c>
      <c r="J379" s="11" t="s">
        <v>261</v>
      </c>
      <c r="K379" s="11" t="s">
        <v>2877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44593</v>
      </c>
      <c r="H380" s="11">
        <v>8</v>
      </c>
      <c r="I380" s="20" t="s">
        <v>259</v>
      </c>
      <c r="J380" s="11" t="s">
        <v>261</v>
      </c>
      <c r="K380" s="11" t="s">
        <v>2877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44593</v>
      </c>
      <c r="H381" s="11">
        <v>8</v>
      </c>
      <c r="I381" s="20" t="s">
        <v>259</v>
      </c>
      <c r="J381" s="11" t="s">
        <v>261</v>
      </c>
      <c r="K381" s="11" t="s">
        <v>2877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44593</v>
      </c>
      <c r="H382" s="11">
        <v>8</v>
      </c>
      <c r="I382" s="20" t="s">
        <v>259</v>
      </c>
      <c r="J382" s="11" t="s">
        <v>261</v>
      </c>
      <c r="K382" s="11" t="s">
        <v>2877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44593</v>
      </c>
      <c r="H383" s="11">
        <v>8</v>
      </c>
      <c r="I383" s="20" t="s">
        <v>259</v>
      </c>
      <c r="J383" s="11" t="s">
        <v>261</v>
      </c>
      <c r="K383" s="11" t="s">
        <v>2877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44593</v>
      </c>
      <c r="H384" s="11">
        <v>8</v>
      </c>
      <c r="I384" s="20" t="s">
        <v>259</v>
      </c>
      <c r="J384" s="11" t="s">
        <v>261</v>
      </c>
      <c r="K384" s="11" t="s">
        <v>2877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44593</v>
      </c>
      <c r="H385" s="11">
        <v>8</v>
      </c>
      <c r="I385" s="20" t="s">
        <v>259</v>
      </c>
      <c r="J385" s="11" t="s">
        <v>261</v>
      </c>
      <c r="K385" s="11" t="s">
        <v>2877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44593</v>
      </c>
      <c r="H386" s="11">
        <v>8</v>
      </c>
      <c r="I386" s="20" t="s">
        <v>259</v>
      </c>
      <c r="J386" s="11" t="s">
        <v>261</v>
      </c>
      <c r="K386" s="11" t="s">
        <v>2877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44593</v>
      </c>
      <c r="H387" s="11">
        <v>8</v>
      </c>
      <c r="I387" s="20" t="s">
        <v>259</v>
      </c>
      <c r="J387" s="11" t="s">
        <v>261</v>
      </c>
      <c r="K387" s="11" t="s">
        <v>2877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44593</v>
      </c>
      <c r="H388" s="11">
        <v>8</v>
      </c>
      <c r="I388" s="20" t="s">
        <v>259</v>
      </c>
      <c r="J388" s="11" t="s">
        <v>261</v>
      </c>
      <c r="K388" s="11" t="s">
        <v>2877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44593</v>
      </c>
      <c r="H389" s="11">
        <v>8</v>
      </c>
      <c r="I389" s="20" t="s">
        <v>259</v>
      </c>
      <c r="J389" s="11" t="s">
        <v>261</v>
      </c>
      <c r="K389" s="11" t="s">
        <v>2877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44593</v>
      </c>
      <c r="H390" s="11">
        <v>8</v>
      </c>
      <c r="I390" s="20" t="s">
        <v>259</v>
      </c>
      <c r="J390" s="11" t="s">
        <v>261</v>
      </c>
      <c r="K390" s="11" t="s">
        <v>2877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44593</v>
      </c>
      <c r="H391" s="11">
        <v>8</v>
      </c>
      <c r="I391" s="20" t="s">
        <v>259</v>
      </c>
      <c r="J391" s="11" t="s">
        <v>261</v>
      </c>
      <c r="K391" s="11" t="s">
        <v>2877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44593</v>
      </c>
      <c r="H392" s="11">
        <v>8</v>
      </c>
      <c r="I392" s="20" t="s">
        <v>259</v>
      </c>
      <c r="J392" s="11" t="s">
        <v>261</v>
      </c>
      <c r="K392" s="11" t="s">
        <v>2877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44593</v>
      </c>
      <c r="H393" s="11">
        <v>8</v>
      </c>
      <c r="I393" s="20" t="s">
        <v>259</v>
      </c>
      <c r="J393" s="11" t="s">
        <v>261</v>
      </c>
      <c r="K393" s="11" t="s">
        <v>2877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44593</v>
      </c>
      <c r="H394" s="11">
        <v>8</v>
      </c>
      <c r="I394" s="20" t="s">
        <v>259</v>
      </c>
      <c r="J394" s="11" t="s">
        <v>261</v>
      </c>
      <c r="K394" s="11" t="s">
        <v>2877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44593</v>
      </c>
      <c r="H395" s="11">
        <v>8</v>
      </c>
      <c r="I395" s="20" t="s">
        <v>259</v>
      </c>
      <c r="J395" s="11" t="s">
        <v>261</v>
      </c>
      <c r="K395" s="11" t="s">
        <v>2877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44593</v>
      </c>
      <c r="H396" s="11">
        <v>8</v>
      </c>
      <c r="I396" s="20" t="s">
        <v>259</v>
      </c>
      <c r="J396" s="11" t="s">
        <v>261</v>
      </c>
      <c r="K396" s="11" t="s">
        <v>2877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44593</v>
      </c>
      <c r="H397" s="11">
        <v>8</v>
      </c>
      <c r="I397" s="20" t="s">
        <v>259</v>
      </c>
      <c r="J397" s="11" t="s">
        <v>261</v>
      </c>
      <c r="K397" s="11" t="s">
        <v>2877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44593</v>
      </c>
      <c r="H398" s="11">
        <v>8</v>
      </c>
      <c r="I398" s="20" t="s">
        <v>259</v>
      </c>
      <c r="J398" s="11" t="s">
        <v>261</v>
      </c>
      <c r="K398" s="11" t="s">
        <v>2877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44593</v>
      </c>
      <c r="H399" s="11">
        <v>8</v>
      </c>
      <c r="I399" s="20" t="s">
        <v>259</v>
      </c>
      <c r="J399" s="11" t="s">
        <v>261</v>
      </c>
      <c r="K399" s="11" t="s">
        <v>2877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44593</v>
      </c>
      <c r="H400" s="11">
        <v>8</v>
      </c>
      <c r="I400" s="20" t="s">
        <v>259</v>
      </c>
      <c r="J400" s="11" t="s">
        <v>261</v>
      </c>
      <c r="K400" s="11" t="s">
        <v>2877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44593</v>
      </c>
      <c r="H401" s="11">
        <v>8</v>
      </c>
      <c r="I401" s="20" t="s">
        <v>259</v>
      </c>
      <c r="J401" s="11" t="s">
        <v>261</v>
      </c>
      <c r="K401" s="11" t="s">
        <v>2877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44593</v>
      </c>
      <c r="H402" s="11">
        <v>8</v>
      </c>
      <c r="I402" s="20" t="s">
        <v>259</v>
      </c>
      <c r="J402" s="11" t="s">
        <v>261</v>
      </c>
      <c r="K402" s="11" t="s">
        <v>2877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44593</v>
      </c>
      <c r="H403" s="11">
        <v>8</v>
      </c>
      <c r="I403" s="20" t="s">
        <v>259</v>
      </c>
      <c r="J403" s="11" t="s">
        <v>261</v>
      </c>
      <c r="K403" s="11" t="s">
        <v>2877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44593</v>
      </c>
      <c r="H404" s="11">
        <v>8</v>
      </c>
      <c r="I404" s="20" t="s">
        <v>259</v>
      </c>
      <c r="J404" s="11" t="s">
        <v>261</v>
      </c>
      <c r="K404" s="11" t="s">
        <v>2877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44593</v>
      </c>
      <c r="H405" s="11">
        <v>8</v>
      </c>
      <c r="I405" s="20" t="s">
        <v>259</v>
      </c>
      <c r="J405" s="11" t="s">
        <v>261</v>
      </c>
      <c r="K405" s="11" t="s">
        <v>2877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44593</v>
      </c>
      <c r="H406" s="11">
        <v>8</v>
      </c>
      <c r="I406" s="20" t="s">
        <v>259</v>
      </c>
      <c r="J406" s="11" t="s">
        <v>261</v>
      </c>
      <c r="K406" s="11" t="s">
        <v>2877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44593</v>
      </c>
      <c r="H407" s="11">
        <v>8</v>
      </c>
      <c r="I407" s="20" t="s">
        <v>259</v>
      </c>
      <c r="J407" s="11" t="s">
        <v>261</v>
      </c>
      <c r="K407" s="11" t="s">
        <v>2877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44593</v>
      </c>
      <c r="H408" s="11">
        <v>8</v>
      </c>
      <c r="I408" s="20" t="s">
        <v>259</v>
      </c>
      <c r="J408" s="11" t="s">
        <v>261</v>
      </c>
      <c r="K408" s="11" t="s">
        <v>2877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44593</v>
      </c>
      <c r="H409" s="11">
        <v>8</v>
      </c>
      <c r="I409" s="20" t="s">
        <v>259</v>
      </c>
      <c r="J409" s="11" t="s">
        <v>261</v>
      </c>
      <c r="K409" s="11" t="s">
        <v>2877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44593</v>
      </c>
      <c r="H410" s="11">
        <v>8</v>
      </c>
      <c r="I410" s="20" t="s">
        <v>259</v>
      </c>
      <c r="J410" s="11" t="s">
        <v>261</v>
      </c>
      <c r="K410" s="11" t="s">
        <v>2877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44593</v>
      </c>
      <c r="H411" s="11">
        <v>8</v>
      </c>
      <c r="I411" s="20" t="s">
        <v>259</v>
      </c>
      <c r="J411" s="11" t="s">
        <v>261</v>
      </c>
      <c r="K411" s="11" t="s">
        <v>2877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44593</v>
      </c>
      <c r="H412" s="11">
        <v>8</v>
      </c>
      <c r="I412" s="20" t="s">
        <v>259</v>
      </c>
      <c r="J412" s="11" t="s">
        <v>261</v>
      </c>
      <c r="K412" s="11" t="s">
        <v>2877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44593</v>
      </c>
      <c r="H413" s="11">
        <v>8</v>
      </c>
      <c r="I413" s="20" t="s">
        <v>259</v>
      </c>
      <c r="J413" s="11" t="s">
        <v>261</v>
      </c>
      <c r="K413" s="11" t="s">
        <v>2877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44593</v>
      </c>
      <c r="H414" s="11">
        <v>8</v>
      </c>
      <c r="I414" s="20" t="s">
        <v>259</v>
      </c>
      <c r="J414" s="11" t="s">
        <v>261</v>
      </c>
      <c r="K414" s="11" t="s">
        <v>2877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44593</v>
      </c>
      <c r="H415" s="11">
        <v>8</v>
      </c>
      <c r="I415" s="20" t="s">
        <v>259</v>
      </c>
      <c r="J415" s="11" t="s">
        <v>261</v>
      </c>
      <c r="K415" s="11" t="s">
        <v>2877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44593</v>
      </c>
      <c r="H416" s="11">
        <v>8</v>
      </c>
      <c r="I416" s="20" t="s">
        <v>259</v>
      </c>
      <c r="J416" s="11" t="s">
        <v>261</v>
      </c>
      <c r="K416" s="11" t="s">
        <v>2877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44593</v>
      </c>
      <c r="H417" s="11">
        <v>8</v>
      </c>
      <c r="I417" s="20" t="s">
        <v>259</v>
      </c>
      <c r="J417" s="11" t="s">
        <v>261</v>
      </c>
      <c r="K417" s="11" t="s">
        <v>2877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44593</v>
      </c>
      <c r="H418" s="11">
        <v>8</v>
      </c>
      <c r="I418" s="20" t="s">
        <v>259</v>
      </c>
      <c r="J418" s="11" t="s">
        <v>261</v>
      </c>
      <c r="K418" s="11" t="s">
        <v>2877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44593</v>
      </c>
      <c r="H419" s="11">
        <v>8</v>
      </c>
      <c r="I419" s="20" t="s">
        <v>259</v>
      </c>
      <c r="J419" s="11" t="s">
        <v>261</v>
      </c>
      <c r="K419" s="11" t="s">
        <v>2877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44593</v>
      </c>
      <c r="H420" s="11">
        <v>8</v>
      </c>
      <c r="I420" s="20" t="s">
        <v>259</v>
      </c>
      <c r="J420" s="11" t="s">
        <v>261</v>
      </c>
      <c r="K420" s="11" t="s">
        <v>2877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44593</v>
      </c>
      <c r="H421" s="11">
        <v>8</v>
      </c>
      <c r="I421" s="20" t="s">
        <v>259</v>
      </c>
      <c r="J421" s="11" t="s">
        <v>261</v>
      </c>
      <c r="K421" s="11" t="s">
        <v>2877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44593</v>
      </c>
      <c r="H422" s="11">
        <v>8</v>
      </c>
      <c r="I422" s="20" t="s">
        <v>259</v>
      </c>
      <c r="J422" s="11" t="s">
        <v>261</v>
      </c>
      <c r="K422" s="11" t="s">
        <v>2877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44593</v>
      </c>
      <c r="H423" s="11">
        <v>8</v>
      </c>
      <c r="I423" s="20" t="s">
        <v>259</v>
      </c>
      <c r="J423" s="11" t="s">
        <v>261</v>
      </c>
      <c r="K423" s="11" t="s">
        <v>2877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44593</v>
      </c>
      <c r="H424" s="11">
        <v>8</v>
      </c>
      <c r="I424" s="20" t="s">
        <v>259</v>
      </c>
      <c r="J424" s="11" t="s">
        <v>261</v>
      </c>
      <c r="K424" s="11" t="s">
        <v>2877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44593</v>
      </c>
      <c r="H425" s="11">
        <v>8</v>
      </c>
      <c r="I425" s="20" t="s">
        <v>259</v>
      </c>
      <c r="J425" s="11" t="s">
        <v>261</v>
      </c>
      <c r="K425" s="11" t="s">
        <v>2877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44593</v>
      </c>
      <c r="H426" s="11">
        <v>8</v>
      </c>
      <c r="I426" s="20" t="s">
        <v>259</v>
      </c>
      <c r="J426" s="11" t="s">
        <v>261</v>
      </c>
      <c r="K426" s="11" t="s">
        <v>2877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44593</v>
      </c>
      <c r="H427" s="11">
        <v>8</v>
      </c>
      <c r="I427" s="20" t="s">
        <v>259</v>
      </c>
      <c r="J427" s="11" t="s">
        <v>261</v>
      </c>
      <c r="K427" s="11" t="s">
        <v>2877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44593</v>
      </c>
      <c r="H428" s="11">
        <v>8</v>
      </c>
      <c r="I428" s="20" t="s">
        <v>259</v>
      </c>
      <c r="J428" s="11" t="s">
        <v>261</v>
      </c>
      <c r="K428" s="11" t="s">
        <v>2877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44593</v>
      </c>
      <c r="H429" s="11">
        <v>8</v>
      </c>
      <c r="I429" s="20" t="s">
        <v>259</v>
      </c>
      <c r="J429" s="11" t="s">
        <v>261</v>
      </c>
      <c r="K429" s="11" t="s">
        <v>2877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44593</v>
      </c>
      <c r="H430" s="11">
        <v>8</v>
      </c>
      <c r="I430" s="20" t="s">
        <v>259</v>
      </c>
      <c r="J430" s="11" t="s">
        <v>261</v>
      </c>
      <c r="K430" s="11" t="s">
        <v>2877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44593</v>
      </c>
      <c r="H431" s="11">
        <v>8</v>
      </c>
      <c r="I431" s="20" t="s">
        <v>259</v>
      </c>
      <c r="J431" s="11" t="s">
        <v>261</v>
      </c>
      <c r="K431" s="11" t="s">
        <v>2877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44593</v>
      </c>
      <c r="H432" s="11">
        <v>8</v>
      </c>
      <c r="I432" s="20" t="s">
        <v>259</v>
      </c>
      <c r="J432" s="11" t="s">
        <v>261</v>
      </c>
      <c r="K432" s="11" t="s">
        <v>2877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44593</v>
      </c>
      <c r="H433" s="11">
        <v>8</v>
      </c>
      <c r="I433" s="20" t="s">
        <v>259</v>
      </c>
      <c r="J433" s="11" t="s">
        <v>261</v>
      </c>
      <c r="K433" s="11" t="s">
        <v>2877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44593</v>
      </c>
      <c r="H434" s="11">
        <v>8</v>
      </c>
      <c r="I434" s="20" t="s">
        <v>259</v>
      </c>
      <c r="J434" s="11" t="s">
        <v>261</v>
      </c>
      <c r="K434" s="11" t="s">
        <v>2877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44593</v>
      </c>
      <c r="H435" s="11">
        <v>8</v>
      </c>
      <c r="I435" s="20" t="s">
        <v>259</v>
      </c>
      <c r="J435" s="11" t="s">
        <v>261</v>
      </c>
      <c r="K435" s="11" t="s">
        <v>2877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44593</v>
      </c>
      <c r="H436" s="11">
        <v>8</v>
      </c>
      <c r="I436" s="20" t="s">
        <v>259</v>
      </c>
      <c r="J436" s="11" t="s">
        <v>261</v>
      </c>
      <c r="K436" s="11" t="s">
        <v>2877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44593</v>
      </c>
      <c r="H437" s="11">
        <v>8</v>
      </c>
      <c r="I437" s="20" t="s">
        <v>259</v>
      </c>
      <c r="J437" s="11" t="s">
        <v>261</v>
      </c>
      <c r="K437" s="11" t="s">
        <v>2877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44593</v>
      </c>
      <c r="H438" s="11">
        <v>8</v>
      </c>
      <c r="I438" s="20" t="s">
        <v>259</v>
      </c>
      <c r="J438" s="11" t="s">
        <v>261</v>
      </c>
      <c r="K438" s="11" t="s">
        <v>2877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44593</v>
      </c>
      <c r="H439" s="11">
        <v>8</v>
      </c>
      <c r="I439" s="20" t="s">
        <v>259</v>
      </c>
      <c r="J439" s="11" t="s">
        <v>261</v>
      </c>
      <c r="K439" s="11" t="s">
        <v>2877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44593</v>
      </c>
      <c r="H440" s="11">
        <v>8</v>
      </c>
      <c r="I440" s="20" t="s">
        <v>259</v>
      </c>
      <c r="J440" s="11" t="s">
        <v>261</v>
      </c>
      <c r="K440" s="11" t="s">
        <v>2877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44593</v>
      </c>
      <c r="H441" s="11">
        <v>8</v>
      </c>
      <c r="I441" s="20" t="s">
        <v>259</v>
      </c>
      <c r="J441" s="11" t="s">
        <v>261</v>
      </c>
      <c r="K441" s="11" t="s">
        <v>2877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44593</v>
      </c>
      <c r="H442" s="11">
        <v>8</v>
      </c>
      <c r="I442" s="20" t="s">
        <v>259</v>
      </c>
      <c r="J442" s="11" t="s">
        <v>261</v>
      </c>
      <c r="K442" s="11" t="s">
        <v>2877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44593</v>
      </c>
      <c r="H443" s="11">
        <v>8</v>
      </c>
      <c r="I443" s="20" t="s">
        <v>259</v>
      </c>
      <c r="J443" s="11" t="s">
        <v>261</v>
      </c>
      <c r="K443" s="11" t="s">
        <v>2877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44593</v>
      </c>
      <c r="H444" s="11">
        <v>8</v>
      </c>
      <c r="I444" s="20" t="s">
        <v>259</v>
      </c>
      <c r="J444" s="11" t="s">
        <v>261</v>
      </c>
      <c r="K444" s="11" t="s">
        <v>2877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44593</v>
      </c>
      <c r="H445" s="11">
        <v>8</v>
      </c>
      <c r="I445" s="20" t="s">
        <v>259</v>
      </c>
      <c r="J445" s="11" t="s">
        <v>261</v>
      </c>
      <c r="K445" s="11" t="s">
        <v>2877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44593</v>
      </c>
      <c r="H446" s="11">
        <v>8</v>
      </c>
      <c r="I446" s="20" t="s">
        <v>259</v>
      </c>
      <c r="J446" s="11" t="s">
        <v>261</v>
      </c>
      <c r="K446" s="11" t="s">
        <v>2877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44593</v>
      </c>
      <c r="H447" s="11">
        <v>8</v>
      </c>
      <c r="I447" s="20" t="s">
        <v>259</v>
      </c>
      <c r="J447" s="11" t="s">
        <v>261</v>
      </c>
      <c r="K447" s="11" t="s">
        <v>2877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44593</v>
      </c>
      <c r="H448" s="11">
        <v>8</v>
      </c>
      <c r="I448" s="20" t="s">
        <v>259</v>
      </c>
      <c r="J448" s="11" t="s">
        <v>261</v>
      </c>
      <c r="K448" s="11" t="s">
        <v>2877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44593</v>
      </c>
      <c r="H449" s="11">
        <v>8</v>
      </c>
      <c r="I449" s="20" t="s">
        <v>259</v>
      </c>
      <c r="J449" s="11" t="s">
        <v>261</v>
      </c>
      <c r="K449" s="11" t="s">
        <v>2877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44593</v>
      </c>
      <c r="H450" s="11">
        <v>8</v>
      </c>
      <c r="I450" s="20" t="s">
        <v>259</v>
      </c>
      <c r="J450" s="11" t="s">
        <v>261</v>
      </c>
      <c r="K450" s="11" t="s">
        <v>2877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44593</v>
      </c>
      <c r="H451" s="11">
        <v>8</v>
      </c>
      <c r="I451" s="20" t="s">
        <v>259</v>
      </c>
      <c r="J451" s="11" t="s">
        <v>261</v>
      </c>
      <c r="K451" s="11" t="s">
        <v>2877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44593</v>
      </c>
      <c r="H452" s="11">
        <v>8</v>
      </c>
      <c r="I452" s="20" t="s">
        <v>259</v>
      </c>
      <c r="J452" s="11" t="s">
        <v>261</v>
      </c>
      <c r="K452" s="11" t="s">
        <v>2877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44593</v>
      </c>
      <c r="H453" s="11">
        <v>8</v>
      </c>
      <c r="I453" s="20" t="s">
        <v>259</v>
      </c>
      <c r="J453" s="11" t="s">
        <v>261</v>
      </c>
      <c r="K453" s="11" t="s">
        <v>2877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44593</v>
      </c>
      <c r="H454" s="11">
        <v>8</v>
      </c>
      <c r="I454" s="20" t="s">
        <v>259</v>
      </c>
      <c r="J454" s="11" t="s">
        <v>261</v>
      </c>
      <c r="K454" s="11" t="s">
        <v>2877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44593</v>
      </c>
      <c r="H455" s="11">
        <v>8</v>
      </c>
      <c r="I455" s="20" t="s">
        <v>259</v>
      </c>
      <c r="J455" s="11" t="s">
        <v>261</v>
      </c>
      <c r="K455" s="11" t="s">
        <v>2877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44593</v>
      </c>
      <c r="H456" s="11">
        <v>8</v>
      </c>
      <c r="I456" s="20" t="s">
        <v>259</v>
      </c>
      <c r="J456" s="11" t="s">
        <v>261</v>
      </c>
      <c r="K456" s="11" t="s">
        <v>2877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44593</v>
      </c>
      <c r="H457" s="11">
        <v>8</v>
      </c>
      <c r="I457" s="20" t="s">
        <v>259</v>
      </c>
      <c r="J457" s="11" t="s">
        <v>261</v>
      </c>
      <c r="K457" s="11" t="s">
        <v>2877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44593</v>
      </c>
      <c r="H458" s="11">
        <v>8</v>
      </c>
      <c r="I458" s="20" t="s">
        <v>259</v>
      </c>
      <c r="J458" s="11" t="s">
        <v>261</v>
      </c>
      <c r="K458" s="11" t="s">
        <v>2877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44593</v>
      </c>
      <c r="H459" s="11">
        <v>8</v>
      </c>
      <c r="I459" s="20" t="s">
        <v>259</v>
      </c>
      <c r="J459" s="11" t="s">
        <v>261</v>
      </c>
      <c r="K459" s="11" t="s">
        <v>2877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44593</v>
      </c>
      <c r="H460" s="11">
        <v>8</v>
      </c>
      <c r="I460" s="20" t="s">
        <v>259</v>
      </c>
      <c r="J460" s="11" t="s">
        <v>261</v>
      </c>
      <c r="K460" s="11" t="s">
        <v>2877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44593</v>
      </c>
      <c r="H461" s="11">
        <v>8</v>
      </c>
      <c r="I461" s="20" t="s">
        <v>259</v>
      </c>
      <c r="J461" s="11" t="s">
        <v>261</v>
      </c>
      <c r="K461" s="11" t="s">
        <v>2877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44593</v>
      </c>
      <c r="H462" s="11">
        <v>8</v>
      </c>
      <c r="I462" s="20" t="s">
        <v>259</v>
      </c>
      <c r="J462" s="11" t="s">
        <v>261</v>
      </c>
      <c r="K462" s="11" t="s">
        <v>2877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44593</v>
      </c>
      <c r="H463" s="11">
        <v>8</v>
      </c>
      <c r="I463" s="20" t="s">
        <v>259</v>
      </c>
      <c r="J463" s="11" t="s">
        <v>261</v>
      </c>
      <c r="K463" s="11" t="s">
        <v>2877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44593</v>
      </c>
      <c r="H464" s="11">
        <v>8</v>
      </c>
      <c r="I464" s="20" t="s">
        <v>259</v>
      </c>
      <c r="J464" s="11" t="s">
        <v>261</v>
      </c>
      <c r="K464" s="11" t="s">
        <v>2877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44593</v>
      </c>
      <c r="H465" s="11">
        <v>8</v>
      </c>
      <c r="I465" s="20" t="s">
        <v>259</v>
      </c>
      <c r="J465" s="11" t="s">
        <v>261</v>
      </c>
      <c r="K465" s="11" t="s">
        <v>2877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44593</v>
      </c>
      <c r="H466" s="11">
        <v>8</v>
      </c>
      <c r="I466" s="20" t="s">
        <v>259</v>
      </c>
      <c r="J466" s="11" t="s">
        <v>261</v>
      </c>
      <c r="K466" s="11" t="s">
        <v>2877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44593</v>
      </c>
      <c r="H467" s="11">
        <v>8</v>
      </c>
      <c r="I467" s="20" t="s">
        <v>259</v>
      </c>
      <c r="J467" s="11" t="s">
        <v>261</v>
      </c>
      <c r="K467" s="11" t="s">
        <v>2877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44593</v>
      </c>
      <c r="H468" s="11">
        <v>8</v>
      </c>
      <c r="I468" s="20" t="s">
        <v>259</v>
      </c>
      <c r="J468" s="11" t="s">
        <v>261</v>
      </c>
      <c r="K468" s="11" t="s">
        <v>2877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44593</v>
      </c>
      <c r="H469" s="11">
        <v>8</v>
      </c>
      <c r="I469" s="20" t="s">
        <v>259</v>
      </c>
      <c r="J469" s="11" t="s">
        <v>261</v>
      </c>
      <c r="K469" s="11" t="s">
        <v>2877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44593</v>
      </c>
      <c r="H470" s="11">
        <v>8</v>
      </c>
      <c r="I470" s="20" t="s">
        <v>259</v>
      </c>
      <c r="J470" s="11" t="s">
        <v>261</v>
      </c>
      <c r="K470" s="11" t="s">
        <v>2877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44593</v>
      </c>
      <c r="H471" s="11">
        <v>8</v>
      </c>
      <c r="I471" s="20" t="s">
        <v>259</v>
      </c>
      <c r="J471" s="11" t="s">
        <v>261</v>
      </c>
      <c r="K471" s="11" t="s">
        <v>2877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44593</v>
      </c>
      <c r="H472" s="11">
        <v>8</v>
      </c>
      <c r="I472" s="20" t="s">
        <v>259</v>
      </c>
      <c r="J472" s="11" t="s">
        <v>261</v>
      </c>
      <c r="K472" s="11" t="s">
        <v>2877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44593</v>
      </c>
      <c r="H473" s="11">
        <v>8</v>
      </c>
      <c r="I473" s="20" t="s">
        <v>259</v>
      </c>
      <c r="J473" s="11" t="s">
        <v>261</v>
      </c>
      <c r="K473" s="11" t="s">
        <v>2877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44593</v>
      </c>
      <c r="H474" s="11">
        <v>8</v>
      </c>
      <c r="I474" s="20" t="s">
        <v>259</v>
      </c>
      <c r="J474" s="11" t="s">
        <v>261</v>
      </c>
      <c r="K474" s="11" t="s">
        <v>2877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44593</v>
      </c>
      <c r="H475" s="11">
        <v>8</v>
      </c>
      <c r="I475" s="20" t="s">
        <v>259</v>
      </c>
      <c r="J475" s="11" t="s">
        <v>261</v>
      </c>
      <c r="K475" s="11" t="s">
        <v>2877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44593</v>
      </c>
      <c r="H476" s="11">
        <v>8</v>
      </c>
      <c r="I476" s="20" t="s">
        <v>259</v>
      </c>
      <c r="J476" s="11" t="s">
        <v>261</v>
      </c>
      <c r="K476" s="11" t="s">
        <v>2877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44593</v>
      </c>
      <c r="H477" s="11">
        <v>8</v>
      </c>
      <c r="I477" s="20" t="s">
        <v>259</v>
      </c>
      <c r="J477" s="11" t="s">
        <v>261</v>
      </c>
      <c r="K477" s="11" t="s">
        <v>2877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44593</v>
      </c>
      <c r="H478" s="11">
        <v>8</v>
      </c>
      <c r="I478" s="20" t="s">
        <v>259</v>
      </c>
      <c r="J478" s="11" t="s">
        <v>261</v>
      </c>
      <c r="K478" s="11" t="s">
        <v>2877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44593</v>
      </c>
      <c r="H479" s="11">
        <v>8</v>
      </c>
      <c r="I479" s="20" t="s">
        <v>259</v>
      </c>
      <c r="J479" s="11" t="s">
        <v>261</v>
      </c>
      <c r="K479" s="11" t="s">
        <v>2877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44593</v>
      </c>
      <c r="H480" s="11">
        <v>8</v>
      </c>
      <c r="I480" s="20" t="s">
        <v>259</v>
      </c>
      <c r="J480" s="11" t="s">
        <v>261</v>
      </c>
      <c r="K480" s="11" t="s">
        <v>2877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44593</v>
      </c>
      <c r="H481" s="11">
        <v>8</v>
      </c>
      <c r="I481" s="20" t="s">
        <v>259</v>
      </c>
      <c r="J481" s="11" t="s">
        <v>261</v>
      </c>
      <c r="K481" s="11" t="s">
        <v>2877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44593</v>
      </c>
      <c r="H482" s="11">
        <v>8</v>
      </c>
      <c r="I482" s="20" t="s">
        <v>259</v>
      </c>
      <c r="J482" s="11" t="s">
        <v>261</v>
      </c>
      <c r="K482" s="11" t="s">
        <v>2877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44593</v>
      </c>
      <c r="H483" s="11">
        <v>8</v>
      </c>
      <c r="I483" s="20" t="s">
        <v>259</v>
      </c>
      <c r="J483" s="11" t="s">
        <v>261</v>
      </c>
      <c r="K483" s="11" t="s">
        <v>2877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44593</v>
      </c>
      <c r="H484" s="11">
        <v>8</v>
      </c>
      <c r="I484" s="20" t="s">
        <v>259</v>
      </c>
      <c r="J484" s="11" t="s">
        <v>261</v>
      </c>
      <c r="K484" s="11" t="s">
        <v>2877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44593</v>
      </c>
      <c r="H485" s="11">
        <v>8</v>
      </c>
      <c r="I485" s="20" t="s">
        <v>259</v>
      </c>
      <c r="J485" s="11" t="s">
        <v>261</v>
      </c>
      <c r="K485" s="11" t="s">
        <v>2877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44593</v>
      </c>
      <c r="H486" s="11">
        <v>8</v>
      </c>
      <c r="I486" s="20" t="s">
        <v>259</v>
      </c>
      <c r="J486" s="11" t="s">
        <v>261</v>
      </c>
      <c r="K486" s="11" t="s">
        <v>2877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44593</v>
      </c>
      <c r="H487" s="11">
        <v>8</v>
      </c>
      <c r="I487" s="20" t="s">
        <v>259</v>
      </c>
      <c r="J487" s="11" t="s">
        <v>261</v>
      </c>
      <c r="K487" s="11" t="s">
        <v>2877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44593</v>
      </c>
      <c r="H488" s="11">
        <v>8</v>
      </c>
      <c r="I488" s="20" t="s">
        <v>259</v>
      </c>
      <c r="J488" s="11" t="s">
        <v>261</v>
      </c>
      <c r="K488" s="11" t="s">
        <v>2877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44593</v>
      </c>
      <c r="H489" s="11">
        <v>8</v>
      </c>
      <c r="I489" s="20" t="s">
        <v>259</v>
      </c>
      <c r="J489" s="11" t="s">
        <v>261</v>
      </c>
      <c r="K489" s="11" t="s">
        <v>2877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44593</v>
      </c>
      <c r="H490" s="11">
        <v>8</v>
      </c>
      <c r="I490" s="20" t="s">
        <v>259</v>
      </c>
      <c r="J490" s="11" t="s">
        <v>261</v>
      </c>
      <c r="K490" s="11" t="s">
        <v>2877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44593</v>
      </c>
      <c r="H491" s="11">
        <v>8</v>
      </c>
      <c r="I491" s="20" t="s">
        <v>259</v>
      </c>
      <c r="J491" s="11" t="s">
        <v>261</v>
      </c>
      <c r="K491" s="11" t="s">
        <v>2877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44593</v>
      </c>
      <c r="H492" s="11">
        <v>8</v>
      </c>
      <c r="I492" s="20" t="s">
        <v>259</v>
      </c>
      <c r="J492" s="11" t="s">
        <v>261</v>
      </c>
      <c r="K492" s="11" t="s">
        <v>2877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44593</v>
      </c>
      <c r="H493" s="11">
        <v>8</v>
      </c>
      <c r="I493" s="20" t="s">
        <v>259</v>
      </c>
      <c r="J493" s="11" t="s">
        <v>261</v>
      </c>
      <c r="K493" s="11" t="s">
        <v>2877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44593</v>
      </c>
      <c r="H494" s="11">
        <v>8</v>
      </c>
      <c r="I494" s="20" t="s">
        <v>259</v>
      </c>
      <c r="J494" s="11" t="s">
        <v>261</v>
      </c>
      <c r="K494" s="11" t="s">
        <v>2877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44593</v>
      </c>
      <c r="H495" s="11">
        <v>8</v>
      </c>
      <c r="I495" s="20" t="s">
        <v>259</v>
      </c>
      <c r="J495" s="11" t="s">
        <v>261</v>
      </c>
      <c r="K495" s="11" t="s">
        <v>2877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44593</v>
      </c>
      <c r="H496" s="11">
        <v>8</v>
      </c>
      <c r="I496" s="20" t="s">
        <v>259</v>
      </c>
      <c r="J496" s="11" t="s">
        <v>261</v>
      </c>
      <c r="K496" s="11" t="s">
        <v>2877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44593</v>
      </c>
      <c r="H497" s="11">
        <v>8</v>
      </c>
      <c r="I497" s="20" t="s">
        <v>259</v>
      </c>
      <c r="J497" s="11" t="s">
        <v>261</v>
      </c>
      <c r="K497" s="11" t="s">
        <v>2877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44593</v>
      </c>
      <c r="H498" s="11">
        <v>8</v>
      </c>
      <c r="I498" s="20" t="s">
        <v>259</v>
      </c>
      <c r="J498" s="11" t="s">
        <v>261</v>
      </c>
      <c r="K498" s="11" t="s">
        <v>2877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44593</v>
      </c>
      <c r="H499" s="11">
        <v>8</v>
      </c>
      <c r="I499" s="20" t="s">
        <v>259</v>
      </c>
      <c r="J499" s="11" t="s">
        <v>261</v>
      </c>
      <c r="K499" s="11" t="s">
        <v>2877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44593</v>
      </c>
      <c r="H500" s="11">
        <v>8</v>
      </c>
      <c r="I500" s="20" t="s">
        <v>259</v>
      </c>
      <c r="J500" s="11" t="s">
        <v>261</v>
      </c>
      <c r="K500" s="11" t="s">
        <v>2877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44593</v>
      </c>
      <c r="H501" s="11">
        <v>8</v>
      </c>
      <c r="I501" s="20" t="s">
        <v>259</v>
      </c>
      <c r="J501" s="11" t="s">
        <v>261</v>
      </c>
      <c r="K501" s="11" t="s">
        <v>2877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44593</v>
      </c>
      <c r="H502" s="11">
        <v>8</v>
      </c>
      <c r="I502" s="20" t="s">
        <v>259</v>
      </c>
      <c r="J502" s="11" t="s">
        <v>261</v>
      </c>
      <c r="K502" s="11" t="s">
        <v>2877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44593</v>
      </c>
      <c r="H503" s="11">
        <v>8</v>
      </c>
      <c r="I503" s="20" t="s">
        <v>259</v>
      </c>
      <c r="J503" s="11" t="s">
        <v>261</v>
      </c>
      <c r="K503" s="11" t="s">
        <v>2877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44593</v>
      </c>
      <c r="H504" s="11">
        <v>8</v>
      </c>
      <c r="I504" s="20" t="s">
        <v>259</v>
      </c>
      <c r="J504" s="11" t="s">
        <v>261</v>
      </c>
      <c r="K504" s="11" t="s">
        <v>2877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44593</v>
      </c>
      <c r="H505" s="11">
        <v>8</v>
      </c>
      <c r="I505" s="20" t="s">
        <v>259</v>
      </c>
      <c r="J505" s="11" t="s">
        <v>261</v>
      </c>
      <c r="K505" s="11" t="s">
        <v>2877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44593</v>
      </c>
      <c r="H506" s="11">
        <v>8</v>
      </c>
      <c r="I506" s="20" t="s">
        <v>259</v>
      </c>
      <c r="J506" s="11" t="s">
        <v>261</v>
      </c>
      <c r="K506" s="11" t="s">
        <v>2877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44593</v>
      </c>
      <c r="H507" s="11">
        <v>8</v>
      </c>
      <c r="I507" s="20" t="s">
        <v>259</v>
      </c>
      <c r="J507" s="11" t="s">
        <v>261</v>
      </c>
      <c r="K507" s="11" t="s">
        <v>2877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44593</v>
      </c>
      <c r="H508" s="11">
        <v>8</v>
      </c>
      <c r="I508" s="20" t="s">
        <v>259</v>
      </c>
      <c r="J508" s="11" t="s">
        <v>261</v>
      </c>
      <c r="K508" s="11" t="s">
        <v>2877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44593</v>
      </c>
      <c r="H509" s="11">
        <v>8</v>
      </c>
      <c r="I509" s="20" t="s">
        <v>259</v>
      </c>
      <c r="J509" s="11" t="s">
        <v>261</v>
      </c>
      <c r="K509" s="11" t="s">
        <v>2877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44593</v>
      </c>
      <c r="H510" s="11">
        <v>8</v>
      </c>
      <c r="I510" s="20" t="s">
        <v>259</v>
      </c>
      <c r="J510" s="11" t="s">
        <v>261</v>
      </c>
      <c r="K510" s="11" t="s">
        <v>2877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44593</v>
      </c>
      <c r="H511" s="11">
        <v>8</v>
      </c>
      <c r="I511" s="20" t="s">
        <v>259</v>
      </c>
      <c r="J511" s="11" t="s">
        <v>261</v>
      </c>
      <c r="K511" s="11" t="s">
        <v>2877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44593</v>
      </c>
      <c r="H512" s="11">
        <v>8</v>
      </c>
      <c r="I512" s="20" t="s">
        <v>259</v>
      </c>
      <c r="J512" s="11" t="s">
        <v>261</v>
      </c>
      <c r="K512" s="11" t="s">
        <v>2877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44593</v>
      </c>
      <c r="H513" s="11">
        <v>8</v>
      </c>
      <c r="I513" s="20" t="s">
        <v>259</v>
      </c>
      <c r="J513" s="11" t="s">
        <v>261</v>
      </c>
      <c r="K513" s="11" t="s">
        <v>2877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44593</v>
      </c>
      <c r="H514" s="11">
        <v>8</v>
      </c>
      <c r="I514" s="20" t="s">
        <v>259</v>
      </c>
      <c r="J514" s="11" t="s">
        <v>261</v>
      </c>
      <c r="K514" s="11" t="s">
        <v>2877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44593</v>
      </c>
      <c r="H515" s="11">
        <v>8</v>
      </c>
      <c r="I515" s="20" t="s">
        <v>259</v>
      </c>
      <c r="J515" s="11" t="s">
        <v>261</v>
      </c>
      <c r="K515" s="11" t="s">
        <v>2877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44593</v>
      </c>
      <c r="H516" s="11">
        <v>8</v>
      </c>
      <c r="I516" s="20" t="s">
        <v>259</v>
      </c>
      <c r="J516" s="11" t="s">
        <v>261</v>
      </c>
      <c r="K516" s="11" t="s">
        <v>2877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44593</v>
      </c>
      <c r="H517" s="11">
        <v>8</v>
      </c>
      <c r="I517" s="20" t="s">
        <v>259</v>
      </c>
      <c r="J517" s="11" t="s">
        <v>261</v>
      </c>
      <c r="K517" s="11" t="s">
        <v>2877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44593</v>
      </c>
      <c r="H518" s="11">
        <v>8</v>
      </c>
      <c r="I518" s="20" t="s">
        <v>259</v>
      </c>
      <c r="J518" s="11" t="s">
        <v>261</v>
      </c>
      <c r="K518" s="11" t="s">
        <v>2877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44593</v>
      </c>
      <c r="H519" s="11">
        <v>8</v>
      </c>
      <c r="I519" s="20" t="s">
        <v>259</v>
      </c>
      <c r="J519" s="11" t="s">
        <v>261</v>
      </c>
      <c r="K519" s="11" t="s">
        <v>2877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44593</v>
      </c>
      <c r="H520" s="11">
        <v>8</v>
      </c>
      <c r="I520" s="20" t="s">
        <v>259</v>
      </c>
      <c r="J520" s="11" t="s">
        <v>261</v>
      </c>
      <c r="K520" s="11" t="s">
        <v>2877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44593</v>
      </c>
      <c r="H521" s="11">
        <v>8</v>
      </c>
      <c r="I521" s="20" t="s">
        <v>259</v>
      </c>
      <c r="J521" s="11" t="s">
        <v>261</v>
      </c>
      <c r="K521" s="11" t="s">
        <v>2877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44593</v>
      </c>
      <c r="H522" s="11">
        <v>8</v>
      </c>
      <c r="I522" s="20" t="s">
        <v>259</v>
      </c>
      <c r="J522" s="11" t="s">
        <v>261</v>
      </c>
      <c r="K522" s="11" t="s">
        <v>2877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44593</v>
      </c>
      <c r="H523" s="11">
        <v>8</v>
      </c>
      <c r="I523" s="20" t="s">
        <v>259</v>
      </c>
      <c r="J523" s="11" t="s">
        <v>261</v>
      </c>
      <c r="K523" s="11" t="s">
        <v>2877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44593</v>
      </c>
      <c r="H524" s="11">
        <v>8</v>
      </c>
      <c r="I524" s="20" t="s">
        <v>259</v>
      </c>
      <c r="J524" s="11" t="s">
        <v>261</v>
      </c>
      <c r="K524" s="11" t="s">
        <v>2877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44593</v>
      </c>
      <c r="H525" s="11">
        <v>8</v>
      </c>
      <c r="I525" s="20" t="s">
        <v>259</v>
      </c>
      <c r="J525" s="11" t="s">
        <v>261</v>
      </c>
      <c r="K525" s="11" t="s">
        <v>2877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44593</v>
      </c>
      <c r="H526" s="11">
        <v>8</v>
      </c>
      <c r="I526" s="20" t="s">
        <v>259</v>
      </c>
      <c r="J526" s="11" t="s">
        <v>261</v>
      </c>
      <c r="K526" s="11" t="s">
        <v>2877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44593</v>
      </c>
      <c r="H527" s="11">
        <v>8</v>
      </c>
      <c r="I527" s="20" t="s">
        <v>259</v>
      </c>
      <c r="J527" s="11" t="s">
        <v>261</v>
      </c>
      <c r="K527" s="11" t="s">
        <v>2877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44593</v>
      </c>
      <c r="H528" s="11">
        <v>8</v>
      </c>
      <c r="I528" s="20" t="s">
        <v>259</v>
      </c>
      <c r="J528" s="11" t="s">
        <v>261</v>
      </c>
      <c r="K528" s="11" t="s">
        <v>2877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44593</v>
      </c>
      <c r="H529" s="11">
        <v>8</v>
      </c>
      <c r="I529" s="20" t="s">
        <v>259</v>
      </c>
      <c r="J529" s="11" t="s">
        <v>261</v>
      </c>
      <c r="K529" s="11" t="s">
        <v>2877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44593</v>
      </c>
      <c r="H530" s="11">
        <v>8</v>
      </c>
      <c r="I530" s="20" t="s">
        <v>259</v>
      </c>
      <c r="J530" s="11" t="s">
        <v>261</v>
      </c>
      <c r="K530" s="11" t="s">
        <v>2877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44593</v>
      </c>
      <c r="H531" s="11">
        <v>8</v>
      </c>
      <c r="I531" s="20" t="s">
        <v>259</v>
      </c>
      <c r="J531" s="11" t="s">
        <v>261</v>
      </c>
      <c r="K531" s="11" t="s">
        <v>2877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44593</v>
      </c>
      <c r="H532" s="11">
        <v>8</v>
      </c>
      <c r="I532" s="20" t="s">
        <v>259</v>
      </c>
      <c r="J532" s="11" t="s">
        <v>261</v>
      </c>
      <c r="K532" s="11" t="s">
        <v>2877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44593</v>
      </c>
      <c r="H533" s="11">
        <v>8</v>
      </c>
      <c r="I533" s="20" t="s">
        <v>259</v>
      </c>
      <c r="J533" s="11" t="s">
        <v>261</v>
      </c>
      <c r="K533" s="11" t="s">
        <v>2877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44593</v>
      </c>
      <c r="H534" s="11">
        <v>8</v>
      </c>
      <c r="I534" s="20" t="s">
        <v>259</v>
      </c>
      <c r="J534" s="11" t="s">
        <v>261</v>
      </c>
      <c r="K534" s="11" t="s">
        <v>2877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44593</v>
      </c>
      <c r="H535" s="11">
        <v>8</v>
      </c>
      <c r="I535" s="20" t="s">
        <v>259</v>
      </c>
      <c r="J535" s="11" t="s">
        <v>261</v>
      </c>
      <c r="K535" s="11" t="s">
        <v>2877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44593</v>
      </c>
      <c r="H536" s="11">
        <v>8</v>
      </c>
      <c r="I536" s="20" t="s">
        <v>259</v>
      </c>
      <c r="J536" s="11" t="s">
        <v>261</v>
      </c>
      <c r="K536" s="11" t="s">
        <v>2877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44593</v>
      </c>
      <c r="H537" s="11">
        <v>8</v>
      </c>
      <c r="I537" s="20" t="s">
        <v>259</v>
      </c>
      <c r="J537" s="11" t="s">
        <v>261</v>
      </c>
      <c r="K537" s="11" t="s">
        <v>2877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44593</v>
      </c>
      <c r="H538" s="11">
        <v>8</v>
      </c>
      <c r="I538" s="20" t="s">
        <v>259</v>
      </c>
      <c r="J538" s="11" t="s">
        <v>261</v>
      </c>
      <c r="K538" s="11" t="s">
        <v>2877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44593</v>
      </c>
      <c r="H539" s="11">
        <v>8</v>
      </c>
      <c r="I539" s="20" t="s">
        <v>259</v>
      </c>
      <c r="J539" s="11" t="s">
        <v>261</v>
      </c>
      <c r="K539" s="11" t="s">
        <v>2877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44593</v>
      </c>
      <c r="H540" s="11">
        <v>8</v>
      </c>
      <c r="I540" s="20" t="s">
        <v>259</v>
      </c>
      <c r="J540" s="11" t="s">
        <v>261</v>
      </c>
      <c r="K540" s="11" t="s">
        <v>2877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44593</v>
      </c>
      <c r="H541" s="11">
        <v>8</v>
      </c>
      <c r="I541" s="20" t="s">
        <v>259</v>
      </c>
      <c r="J541" s="11" t="s">
        <v>261</v>
      </c>
      <c r="K541" s="11" t="s">
        <v>2877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44593</v>
      </c>
      <c r="H542" s="11">
        <v>8</v>
      </c>
      <c r="I542" s="20" t="s">
        <v>259</v>
      </c>
      <c r="J542" s="11" t="s">
        <v>261</v>
      </c>
      <c r="K542" s="11" t="s">
        <v>2877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44593</v>
      </c>
      <c r="H543" s="11">
        <v>8</v>
      </c>
      <c r="I543" s="20" t="s">
        <v>259</v>
      </c>
      <c r="J543" s="11" t="s">
        <v>261</v>
      </c>
      <c r="K543" s="11" t="s">
        <v>2877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44593</v>
      </c>
      <c r="H544" s="11">
        <v>8</v>
      </c>
      <c r="I544" s="20" t="s">
        <v>259</v>
      </c>
      <c r="J544" s="11" t="s">
        <v>261</v>
      </c>
      <c r="K544" s="11" t="s">
        <v>2877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44593</v>
      </c>
      <c r="H545" s="11">
        <v>8</v>
      </c>
      <c r="I545" s="20" t="s">
        <v>259</v>
      </c>
      <c r="J545" s="11" t="s">
        <v>261</v>
      </c>
      <c r="K545" s="11" t="s">
        <v>2877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44593</v>
      </c>
      <c r="H546" s="11">
        <v>8</v>
      </c>
      <c r="I546" s="20" t="s">
        <v>259</v>
      </c>
      <c r="J546" s="11" t="s">
        <v>261</v>
      </c>
      <c r="K546" s="11" t="s">
        <v>2877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44593</v>
      </c>
      <c r="H547" s="11">
        <v>8</v>
      </c>
      <c r="I547" s="20" t="s">
        <v>259</v>
      </c>
      <c r="J547" s="11" t="s">
        <v>261</v>
      </c>
      <c r="K547" s="11" t="s">
        <v>2877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44593</v>
      </c>
      <c r="H548" s="11">
        <v>8</v>
      </c>
      <c r="I548" s="20" t="s">
        <v>259</v>
      </c>
      <c r="J548" s="11" t="s">
        <v>261</v>
      </c>
      <c r="K548" s="11" t="s">
        <v>2877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44593</v>
      </c>
      <c r="H549" s="11">
        <v>8</v>
      </c>
      <c r="I549" s="20" t="s">
        <v>259</v>
      </c>
      <c r="J549" s="11" t="s">
        <v>261</v>
      </c>
      <c r="K549" s="11" t="s">
        <v>2877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44593</v>
      </c>
      <c r="H550" s="11">
        <v>8</v>
      </c>
      <c r="I550" s="20" t="s">
        <v>259</v>
      </c>
      <c r="J550" s="11" t="s">
        <v>261</v>
      </c>
      <c r="K550" s="11" t="s">
        <v>2877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44593</v>
      </c>
      <c r="H551" s="11">
        <v>8</v>
      </c>
      <c r="I551" s="20" t="s">
        <v>259</v>
      </c>
      <c r="J551" s="11" t="s">
        <v>261</v>
      </c>
      <c r="K551" s="11" t="s">
        <v>2877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44593</v>
      </c>
      <c r="H552" s="11">
        <v>8</v>
      </c>
      <c r="I552" s="20" t="s">
        <v>259</v>
      </c>
      <c r="J552" s="11" t="s">
        <v>261</v>
      </c>
      <c r="K552" s="11" t="s">
        <v>2877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44593</v>
      </c>
      <c r="H553" s="11">
        <v>8</v>
      </c>
      <c r="I553" s="20" t="s">
        <v>259</v>
      </c>
      <c r="J553" s="11" t="s">
        <v>261</v>
      </c>
      <c r="K553" s="11" t="s">
        <v>2877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44593</v>
      </c>
      <c r="H554" s="11">
        <v>8</v>
      </c>
      <c r="I554" s="20" t="s">
        <v>259</v>
      </c>
      <c r="J554" s="11" t="s">
        <v>261</v>
      </c>
      <c r="K554" s="11" t="s">
        <v>2877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44593</v>
      </c>
      <c r="H555" s="11">
        <v>8</v>
      </c>
      <c r="I555" s="20" t="s">
        <v>259</v>
      </c>
      <c r="J555" s="11" t="s">
        <v>261</v>
      </c>
      <c r="K555" s="11" t="s">
        <v>2877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44593</v>
      </c>
      <c r="H556" s="11">
        <v>8</v>
      </c>
      <c r="I556" s="20" t="s">
        <v>259</v>
      </c>
      <c r="J556" s="11" t="s">
        <v>261</v>
      </c>
      <c r="K556" s="11" t="s">
        <v>2877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44593</v>
      </c>
      <c r="H557" s="11">
        <v>8</v>
      </c>
      <c r="I557" s="20" t="s">
        <v>259</v>
      </c>
      <c r="J557" s="11" t="s">
        <v>261</v>
      </c>
      <c r="K557" s="11" t="s">
        <v>2877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44593</v>
      </c>
      <c r="H558" s="11">
        <v>8</v>
      </c>
      <c r="I558" s="20" t="s">
        <v>259</v>
      </c>
      <c r="J558" s="11" t="s">
        <v>261</v>
      </c>
      <c r="K558" s="11" t="s">
        <v>2877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44593</v>
      </c>
      <c r="H559" s="11">
        <v>8</v>
      </c>
      <c r="I559" s="20" t="s">
        <v>259</v>
      </c>
      <c r="J559" s="11" t="s">
        <v>261</v>
      </c>
      <c r="K559" s="11" t="s">
        <v>2877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44593</v>
      </c>
      <c r="H560" s="11">
        <v>8</v>
      </c>
      <c r="I560" s="20" t="s">
        <v>259</v>
      </c>
      <c r="J560" s="11" t="s">
        <v>261</v>
      </c>
      <c r="K560" s="11" t="s">
        <v>2877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44593</v>
      </c>
      <c r="H561" s="11">
        <v>8</v>
      </c>
      <c r="I561" s="20" t="s">
        <v>259</v>
      </c>
      <c r="J561" s="11" t="s">
        <v>261</v>
      </c>
      <c r="K561" s="11" t="s">
        <v>2877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44593</v>
      </c>
      <c r="H562" s="11">
        <v>8</v>
      </c>
      <c r="I562" s="20" t="s">
        <v>259</v>
      </c>
      <c r="J562" s="11" t="s">
        <v>261</v>
      </c>
      <c r="K562" s="11" t="s">
        <v>2877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44593</v>
      </c>
      <c r="H563" s="11">
        <v>8</v>
      </c>
      <c r="I563" s="20" t="s">
        <v>259</v>
      </c>
      <c r="J563" s="11" t="s">
        <v>261</v>
      </c>
      <c r="K563" s="11" t="s">
        <v>2877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44593</v>
      </c>
      <c r="H564" s="11">
        <v>8</v>
      </c>
      <c r="I564" s="20" t="s">
        <v>259</v>
      </c>
      <c r="J564" s="11" t="s">
        <v>261</v>
      </c>
      <c r="K564" s="11" t="s">
        <v>2877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44593</v>
      </c>
      <c r="H565" s="11">
        <v>8</v>
      </c>
      <c r="I565" s="20" t="s">
        <v>259</v>
      </c>
      <c r="J565" s="11" t="s">
        <v>261</v>
      </c>
      <c r="K565" s="11" t="s">
        <v>2877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44593</v>
      </c>
      <c r="H566" s="11">
        <v>8</v>
      </c>
      <c r="I566" s="20" t="s">
        <v>259</v>
      </c>
      <c r="J566" s="11" t="s">
        <v>261</v>
      </c>
      <c r="K566" s="11" t="s">
        <v>2877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44593</v>
      </c>
      <c r="H567" s="11">
        <v>8</v>
      </c>
      <c r="I567" s="20" t="s">
        <v>259</v>
      </c>
      <c r="J567" s="11" t="s">
        <v>261</v>
      </c>
      <c r="K567" s="11" t="s">
        <v>2877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44593</v>
      </c>
      <c r="H568" s="11">
        <v>8</v>
      </c>
      <c r="I568" s="20" t="s">
        <v>259</v>
      </c>
      <c r="J568" s="11" t="s">
        <v>261</v>
      </c>
      <c r="K568" s="11" t="s">
        <v>2877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44593</v>
      </c>
      <c r="H569" s="11">
        <v>8</v>
      </c>
      <c r="I569" s="20" t="s">
        <v>259</v>
      </c>
      <c r="J569" s="11" t="s">
        <v>261</v>
      </c>
      <c r="K569" s="11" t="s">
        <v>2877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44593</v>
      </c>
      <c r="H570" s="11">
        <v>8</v>
      </c>
      <c r="I570" s="20" t="s">
        <v>259</v>
      </c>
      <c r="J570" s="11" t="s">
        <v>261</v>
      </c>
      <c r="K570" s="11" t="s">
        <v>2877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44593</v>
      </c>
      <c r="H571" s="11">
        <v>8</v>
      </c>
      <c r="I571" s="20" t="s">
        <v>259</v>
      </c>
      <c r="J571" s="11" t="s">
        <v>261</v>
      </c>
      <c r="K571" s="11" t="s">
        <v>2877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44593</v>
      </c>
      <c r="H572" s="11">
        <v>8</v>
      </c>
      <c r="I572" s="20" t="s">
        <v>259</v>
      </c>
      <c r="J572" s="11" t="s">
        <v>261</v>
      </c>
      <c r="K572" s="11" t="s">
        <v>2877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44593</v>
      </c>
      <c r="H573" s="11">
        <v>8</v>
      </c>
      <c r="I573" s="20" t="s">
        <v>259</v>
      </c>
      <c r="J573" s="11" t="s">
        <v>261</v>
      </c>
      <c r="K573" s="11" t="s">
        <v>2877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44593</v>
      </c>
      <c r="H574" s="11">
        <v>8</v>
      </c>
      <c r="I574" s="20" t="s">
        <v>259</v>
      </c>
      <c r="J574" s="11" t="s">
        <v>261</v>
      </c>
      <c r="K574" s="11" t="s">
        <v>2877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44593</v>
      </c>
      <c r="H575" s="11">
        <v>8</v>
      </c>
      <c r="I575" s="20" t="s">
        <v>259</v>
      </c>
      <c r="J575" s="11" t="s">
        <v>261</v>
      </c>
      <c r="K575" s="11" t="s">
        <v>2877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44593</v>
      </c>
      <c r="H576" s="11">
        <v>8</v>
      </c>
      <c r="I576" s="20" t="s">
        <v>259</v>
      </c>
      <c r="J576" s="11" t="s">
        <v>261</v>
      </c>
      <c r="K576" s="11" t="s">
        <v>2877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44593</v>
      </c>
      <c r="H577" s="11">
        <v>8</v>
      </c>
      <c r="I577" s="20" t="s">
        <v>259</v>
      </c>
      <c r="J577" s="11" t="s">
        <v>261</v>
      </c>
      <c r="K577" s="11" t="s">
        <v>2877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44593</v>
      </c>
      <c r="H578" s="11">
        <v>8</v>
      </c>
      <c r="I578" s="20" t="s">
        <v>259</v>
      </c>
      <c r="J578" s="11" t="s">
        <v>261</v>
      </c>
      <c r="K578" s="11" t="s">
        <v>2877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44593</v>
      </c>
      <c r="H579" s="11">
        <v>8</v>
      </c>
      <c r="I579" s="20" t="s">
        <v>259</v>
      </c>
      <c r="J579" s="11" t="s">
        <v>261</v>
      </c>
      <c r="K579" s="11" t="s">
        <v>2877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44593</v>
      </c>
      <c r="H580" s="11">
        <v>8</v>
      </c>
      <c r="I580" s="20" t="s">
        <v>259</v>
      </c>
      <c r="J580" s="11" t="s">
        <v>261</v>
      </c>
      <c r="K580" s="11" t="s">
        <v>2877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44593</v>
      </c>
      <c r="H581" s="11">
        <v>8</v>
      </c>
      <c r="I581" s="20" t="s">
        <v>259</v>
      </c>
      <c r="J581" s="11" t="s">
        <v>261</v>
      </c>
      <c r="K581" s="11" t="s">
        <v>2877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44593</v>
      </c>
      <c r="H582" s="11">
        <v>8</v>
      </c>
      <c r="I582" s="20" t="s">
        <v>259</v>
      </c>
      <c r="J582" s="11" t="s">
        <v>261</v>
      </c>
      <c r="K582" s="11" t="s">
        <v>2877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44593</v>
      </c>
      <c r="H583" s="11">
        <v>8</v>
      </c>
      <c r="I583" s="20" t="s">
        <v>259</v>
      </c>
      <c r="J583" s="11" t="s">
        <v>261</v>
      </c>
      <c r="K583" s="11" t="s">
        <v>2877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44593</v>
      </c>
      <c r="H584" s="11">
        <v>8</v>
      </c>
      <c r="I584" s="20" t="s">
        <v>259</v>
      </c>
      <c r="J584" s="11" t="s">
        <v>261</v>
      </c>
      <c r="K584" s="11" t="s">
        <v>2877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44593</v>
      </c>
      <c r="H585" s="11">
        <v>8</v>
      </c>
      <c r="I585" s="20" t="s">
        <v>259</v>
      </c>
      <c r="J585" s="11" t="s">
        <v>261</v>
      </c>
      <c r="K585" s="11" t="s">
        <v>2877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44593</v>
      </c>
      <c r="H586" s="11">
        <v>8</v>
      </c>
      <c r="I586" s="20" t="s">
        <v>259</v>
      </c>
      <c r="J586" s="11" t="s">
        <v>261</v>
      </c>
      <c r="K586" s="11" t="s">
        <v>2877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44593</v>
      </c>
      <c r="H587" s="11">
        <v>8</v>
      </c>
      <c r="I587" s="20" t="s">
        <v>259</v>
      </c>
      <c r="J587" s="11" t="s">
        <v>261</v>
      </c>
      <c r="K587" s="11" t="s">
        <v>2877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44593</v>
      </c>
      <c r="H588" s="11">
        <v>8</v>
      </c>
      <c r="I588" s="20" t="s">
        <v>259</v>
      </c>
      <c r="J588" s="11" t="s">
        <v>261</v>
      </c>
      <c r="K588" s="11" t="s">
        <v>2877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44593</v>
      </c>
      <c r="H589" s="11">
        <v>8</v>
      </c>
      <c r="I589" s="20" t="s">
        <v>259</v>
      </c>
      <c r="J589" s="11" t="s">
        <v>261</v>
      </c>
      <c r="K589" s="11" t="s">
        <v>2877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44593</v>
      </c>
      <c r="H590" s="11">
        <v>8</v>
      </c>
      <c r="I590" s="20" t="s">
        <v>259</v>
      </c>
      <c r="J590" s="11" t="s">
        <v>261</v>
      </c>
      <c r="K590" s="11" t="s">
        <v>2877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44593</v>
      </c>
      <c r="H591" s="11">
        <v>8</v>
      </c>
      <c r="I591" s="20" t="s">
        <v>259</v>
      </c>
      <c r="J591" s="11" t="s">
        <v>261</v>
      </c>
      <c r="K591" s="11" t="s">
        <v>2877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44593</v>
      </c>
      <c r="H592" s="11">
        <v>8</v>
      </c>
      <c r="I592" s="20" t="s">
        <v>259</v>
      </c>
      <c r="J592" s="11" t="s">
        <v>261</v>
      </c>
      <c r="K592" s="11" t="s">
        <v>2877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44593</v>
      </c>
      <c r="H593" s="11">
        <v>8</v>
      </c>
      <c r="I593" s="20" t="s">
        <v>259</v>
      </c>
      <c r="J593" s="11" t="s">
        <v>261</v>
      </c>
      <c r="K593" s="11" t="s">
        <v>2877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44593</v>
      </c>
      <c r="H594" s="11">
        <v>8</v>
      </c>
      <c r="I594" s="20" t="s">
        <v>259</v>
      </c>
      <c r="J594" s="11" t="s">
        <v>261</v>
      </c>
      <c r="K594" s="11" t="s">
        <v>2877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44593</v>
      </c>
      <c r="H595" s="11">
        <v>8</v>
      </c>
      <c r="I595" s="20" t="s">
        <v>259</v>
      </c>
      <c r="J595" s="11" t="s">
        <v>261</v>
      </c>
      <c r="K595" s="11" t="s">
        <v>2877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44593</v>
      </c>
      <c r="H596" s="11">
        <v>8</v>
      </c>
      <c r="I596" s="20" t="s">
        <v>259</v>
      </c>
      <c r="J596" s="11" t="s">
        <v>261</v>
      </c>
      <c r="K596" s="11" t="s">
        <v>2877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44593</v>
      </c>
      <c r="H597" s="11">
        <v>8</v>
      </c>
      <c r="I597" s="20" t="s">
        <v>259</v>
      </c>
      <c r="J597" s="11" t="s">
        <v>261</v>
      </c>
      <c r="K597" s="11" t="s">
        <v>2877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44593</v>
      </c>
      <c r="H598" s="11">
        <v>8</v>
      </c>
      <c r="I598" s="20" t="s">
        <v>259</v>
      </c>
      <c r="J598" s="11" t="s">
        <v>261</v>
      </c>
      <c r="K598" s="11" t="s">
        <v>2877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44593</v>
      </c>
      <c r="H599" s="11">
        <v>8</v>
      </c>
      <c r="I599" s="20" t="s">
        <v>259</v>
      </c>
      <c r="J599" s="11" t="s">
        <v>261</v>
      </c>
      <c r="K599" s="11" t="s">
        <v>2877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44593</v>
      </c>
      <c r="H600" s="11">
        <v>8</v>
      </c>
      <c r="I600" s="20" t="s">
        <v>259</v>
      </c>
      <c r="J600" s="11" t="s">
        <v>261</v>
      </c>
      <c r="K600" s="11" t="s">
        <v>2877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44593</v>
      </c>
      <c r="H601" s="11">
        <v>8</v>
      </c>
      <c r="I601" s="20" t="s">
        <v>259</v>
      </c>
      <c r="J601" s="11" t="s">
        <v>261</v>
      </c>
      <c r="K601" s="11" t="s">
        <v>2877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44593</v>
      </c>
      <c r="H602" s="11">
        <v>8</v>
      </c>
      <c r="I602" s="20" t="s">
        <v>259</v>
      </c>
      <c r="J602" s="11" t="s">
        <v>261</v>
      </c>
      <c r="K602" s="11" t="s">
        <v>2877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44593</v>
      </c>
      <c r="H603" s="11">
        <v>8</v>
      </c>
      <c r="I603" s="20" t="s">
        <v>259</v>
      </c>
      <c r="J603" s="11" t="s">
        <v>261</v>
      </c>
      <c r="K603" s="11" t="s">
        <v>2877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44593</v>
      </c>
      <c r="H604" s="11">
        <v>8</v>
      </c>
      <c r="I604" s="20" t="s">
        <v>259</v>
      </c>
      <c r="J604" s="11" t="s">
        <v>261</v>
      </c>
      <c r="K604" s="11" t="s">
        <v>2877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44593</v>
      </c>
      <c r="H605" s="11">
        <v>8</v>
      </c>
      <c r="I605" s="20" t="s">
        <v>259</v>
      </c>
      <c r="J605" s="11" t="s">
        <v>261</v>
      </c>
      <c r="K605" s="11" t="s">
        <v>2877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44593</v>
      </c>
      <c r="H606" s="11">
        <v>8</v>
      </c>
      <c r="I606" s="20" t="s">
        <v>259</v>
      </c>
      <c r="J606" s="11" t="s">
        <v>261</v>
      </c>
      <c r="K606" s="11" t="s">
        <v>2877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44593</v>
      </c>
      <c r="H607" s="11">
        <v>8</v>
      </c>
      <c r="I607" s="20" t="s">
        <v>259</v>
      </c>
      <c r="J607" s="11" t="s">
        <v>261</v>
      </c>
      <c r="K607" s="11" t="s">
        <v>2877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44593</v>
      </c>
      <c r="H608" s="11">
        <v>8</v>
      </c>
      <c r="I608" s="20" t="s">
        <v>259</v>
      </c>
      <c r="J608" s="11" t="s">
        <v>261</v>
      </c>
      <c r="K608" s="11" t="s">
        <v>2877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44593</v>
      </c>
      <c r="H609" s="11">
        <v>8</v>
      </c>
      <c r="I609" s="20" t="s">
        <v>259</v>
      </c>
      <c r="J609" s="11" t="s">
        <v>261</v>
      </c>
      <c r="K609" s="11" t="s">
        <v>2877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44593</v>
      </c>
      <c r="H610" s="11">
        <v>8</v>
      </c>
      <c r="I610" s="20" t="s">
        <v>259</v>
      </c>
      <c r="J610" s="11" t="s">
        <v>261</v>
      </c>
      <c r="K610" s="11" t="s">
        <v>2877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44593</v>
      </c>
      <c r="H611" s="11">
        <v>8</v>
      </c>
      <c r="I611" s="20" t="s">
        <v>259</v>
      </c>
      <c r="J611" s="11" t="s">
        <v>261</v>
      </c>
      <c r="K611" s="11" t="s">
        <v>2877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44593</v>
      </c>
      <c r="H612" s="11">
        <v>8</v>
      </c>
      <c r="I612" s="20" t="s">
        <v>259</v>
      </c>
      <c r="J612" s="11" t="s">
        <v>261</v>
      </c>
      <c r="K612" s="11" t="s">
        <v>2877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44593</v>
      </c>
      <c r="H613" s="11">
        <v>8</v>
      </c>
      <c r="I613" s="20" t="s">
        <v>259</v>
      </c>
      <c r="J613" s="11" t="s">
        <v>261</v>
      </c>
      <c r="K613" s="11" t="s">
        <v>2877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44593</v>
      </c>
      <c r="H614" s="11">
        <v>8</v>
      </c>
      <c r="I614" s="20" t="s">
        <v>259</v>
      </c>
      <c r="J614" s="11" t="s">
        <v>261</v>
      </c>
      <c r="K614" s="11" t="s">
        <v>2877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44593</v>
      </c>
      <c r="H615" s="11">
        <v>8</v>
      </c>
      <c r="I615" s="20" t="s">
        <v>259</v>
      </c>
      <c r="J615" s="11" t="s">
        <v>261</v>
      </c>
      <c r="K615" s="11" t="s">
        <v>2877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44593</v>
      </c>
      <c r="H616" s="11">
        <v>8</v>
      </c>
      <c r="I616" s="20" t="s">
        <v>259</v>
      </c>
      <c r="J616" s="11" t="s">
        <v>261</v>
      </c>
      <c r="K616" s="11" t="s">
        <v>2877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44593</v>
      </c>
      <c r="H617" s="11">
        <v>8</v>
      </c>
      <c r="I617" s="20" t="s">
        <v>259</v>
      </c>
      <c r="J617" s="11" t="s">
        <v>261</v>
      </c>
      <c r="K617" s="11" t="s">
        <v>2877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44593</v>
      </c>
      <c r="H618" s="11">
        <v>8</v>
      </c>
      <c r="I618" s="20" t="s">
        <v>259</v>
      </c>
      <c r="J618" s="11" t="s">
        <v>261</v>
      </c>
      <c r="K618" s="11" t="s">
        <v>2877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44593</v>
      </c>
      <c r="H619" s="11">
        <v>8</v>
      </c>
      <c r="I619" s="20" t="s">
        <v>259</v>
      </c>
      <c r="J619" s="11" t="s">
        <v>261</v>
      </c>
      <c r="K619" s="11" t="s">
        <v>2877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44593</v>
      </c>
      <c r="H620" s="11">
        <v>8</v>
      </c>
      <c r="I620" s="20" t="s">
        <v>259</v>
      </c>
      <c r="J620" s="11" t="s">
        <v>261</v>
      </c>
      <c r="K620" s="11" t="s">
        <v>2877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44593</v>
      </c>
      <c r="H621" s="11">
        <v>8</v>
      </c>
      <c r="I621" s="20" t="s">
        <v>259</v>
      </c>
      <c r="J621" s="11" t="s">
        <v>261</v>
      </c>
      <c r="K621" s="11" t="s">
        <v>2877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44593</v>
      </c>
      <c r="H622" s="11">
        <v>8</v>
      </c>
      <c r="I622" s="20" t="s">
        <v>259</v>
      </c>
      <c r="J622" s="11" t="s">
        <v>261</v>
      </c>
      <c r="K622" s="11" t="s">
        <v>2877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44593</v>
      </c>
      <c r="H623" s="11">
        <v>8</v>
      </c>
      <c r="I623" s="20" t="s">
        <v>259</v>
      </c>
      <c r="J623" s="11" t="s">
        <v>261</v>
      </c>
      <c r="K623" s="11" t="s">
        <v>2877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44593</v>
      </c>
      <c r="H624" s="11">
        <v>8</v>
      </c>
      <c r="I624" s="20" t="s">
        <v>259</v>
      </c>
      <c r="J624" s="11" t="s">
        <v>261</v>
      </c>
      <c r="K624" s="11" t="s">
        <v>2877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44593</v>
      </c>
      <c r="H625" s="11">
        <v>8</v>
      </c>
      <c r="I625" s="20" t="s">
        <v>259</v>
      </c>
      <c r="J625" s="11" t="s">
        <v>261</v>
      </c>
      <c r="K625" s="11" t="s">
        <v>2877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44593</v>
      </c>
      <c r="H626" s="11">
        <v>8</v>
      </c>
      <c r="I626" s="20" t="s">
        <v>259</v>
      </c>
      <c r="J626" s="11" t="s">
        <v>261</v>
      </c>
      <c r="K626" s="11" t="s">
        <v>2877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44593</v>
      </c>
      <c r="H627" s="11">
        <v>8</v>
      </c>
      <c r="I627" s="20" t="s">
        <v>259</v>
      </c>
      <c r="J627" s="11" t="s">
        <v>261</v>
      </c>
      <c r="K627" s="11" t="s">
        <v>2877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44593</v>
      </c>
      <c r="H628" s="11">
        <v>8</v>
      </c>
      <c r="I628" s="20" t="s">
        <v>259</v>
      </c>
      <c r="J628" s="11" t="s">
        <v>261</v>
      </c>
      <c r="K628" s="11" t="s">
        <v>2877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44593</v>
      </c>
      <c r="H629" s="11">
        <v>8</v>
      </c>
      <c r="I629" s="20" t="s">
        <v>259</v>
      </c>
      <c r="J629" s="11" t="s">
        <v>261</v>
      </c>
      <c r="K629" s="11" t="s">
        <v>2877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44593</v>
      </c>
      <c r="H630" s="11">
        <v>8</v>
      </c>
      <c r="I630" s="20" t="s">
        <v>259</v>
      </c>
      <c r="J630" s="11" t="s">
        <v>261</v>
      </c>
      <c r="K630" s="11" t="s">
        <v>2877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44593</v>
      </c>
      <c r="H631" s="11">
        <v>8</v>
      </c>
      <c r="I631" s="20" t="s">
        <v>259</v>
      </c>
      <c r="J631" s="11" t="s">
        <v>261</v>
      </c>
      <c r="K631" s="11" t="s">
        <v>2877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44593</v>
      </c>
      <c r="H632" s="11">
        <v>8</v>
      </c>
      <c r="I632" s="20" t="s">
        <v>259</v>
      </c>
      <c r="J632" s="11" t="s">
        <v>261</v>
      </c>
      <c r="K632" s="11" t="s">
        <v>2877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44593</v>
      </c>
      <c r="H633" s="11">
        <v>8</v>
      </c>
      <c r="I633" s="20" t="s">
        <v>259</v>
      </c>
      <c r="J633" s="11" t="s">
        <v>261</v>
      </c>
      <c r="K633" s="11" t="s">
        <v>2877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44593</v>
      </c>
      <c r="H634" s="11">
        <v>8</v>
      </c>
      <c r="I634" s="20" t="s">
        <v>259</v>
      </c>
      <c r="J634" s="11" t="s">
        <v>261</v>
      </c>
      <c r="K634" s="11" t="s">
        <v>2877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44593</v>
      </c>
      <c r="H635" s="11">
        <v>8</v>
      </c>
      <c r="I635" s="20" t="s">
        <v>259</v>
      </c>
      <c r="J635" s="11" t="s">
        <v>261</v>
      </c>
      <c r="K635" s="11" t="s">
        <v>2877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44593</v>
      </c>
      <c r="H636" s="11">
        <v>8</v>
      </c>
      <c r="I636" s="20" t="s">
        <v>259</v>
      </c>
      <c r="J636" s="11" t="s">
        <v>261</v>
      </c>
      <c r="K636" s="11" t="s">
        <v>2877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44593</v>
      </c>
      <c r="H637" s="11">
        <v>8</v>
      </c>
      <c r="I637" s="20" t="s">
        <v>259</v>
      </c>
      <c r="J637" s="11" t="s">
        <v>261</v>
      </c>
      <c r="K637" s="11" t="s">
        <v>2877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44593</v>
      </c>
      <c r="H638" s="11">
        <v>8</v>
      </c>
      <c r="I638" s="20" t="s">
        <v>259</v>
      </c>
      <c r="J638" s="11" t="s">
        <v>261</v>
      </c>
      <c r="K638" s="11" t="s">
        <v>2877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44593</v>
      </c>
      <c r="H639" s="11">
        <v>8</v>
      </c>
      <c r="I639" s="20" t="s">
        <v>259</v>
      </c>
      <c r="J639" s="11" t="s">
        <v>261</v>
      </c>
      <c r="K639" s="11" t="s">
        <v>2877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44593</v>
      </c>
      <c r="H640" s="11">
        <v>8</v>
      </c>
      <c r="I640" s="20" t="s">
        <v>259</v>
      </c>
      <c r="J640" s="11" t="s">
        <v>261</v>
      </c>
      <c r="K640" s="11" t="s">
        <v>2877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44593</v>
      </c>
      <c r="H641" s="11">
        <v>8</v>
      </c>
      <c r="I641" s="20" t="s">
        <v>259</v>
      </c>
      <c r="J641" s="11" t="s">
        <v>261</v>
      </c>
      <c r="K641" s="11" t="s">
        <v>2877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44593</v>
      </c>
      <c r="H642" s="11">
        <v>8</v>
      </c>
      <c r="I642" s="20" t="s">
        <v>259</v>
      </c>
      <c r="J642" s="11" t="s">
        <v>261</v>
      </c>
      <c r="K642" s="11" t="s">
        <v>2877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44593</v>
      </c>
      <c r="H643" s="11">
        <v>8</v>
      </c>
      <c r="I643" s="20" t="s">
        <v>259</v>
      </c>
      <c r="J643" s="11" t="s">
        <v>261</v>
      </c>
      <c r="K643" s="11" t="s">
        <v>2877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44593</v>
      </c>
      <c r="H644" s="11">
        <v>8</v>
      </c>
      <c r="I644" s="20" t="s">
        <v>259</v>
      </c>
      <c r="J644" s="11" t="s">
        <v>261</v>
      </c>
      <c r="K644" s="11" t="s">
        <v>2877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44593</v>
      </c>
      <c r="H645" s="11">
        <v>8</v>
      </c>
      <c r="I645" s="20" t="s">
        <v>259</v>
      </c>
      <c r="J645" s="11" t="s">
        <v>261</v>
      </c>
      <c r="K645" s="11" t="s">
        <v>2877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44593</v>
      </c>
      <c r="H646" s="11">
        <v>8</v>
      </c>
      <c r="I646" s="20" t="s">
        <v>259</v>
      </c>
      <c r="J646" s="11" t="s">
        <v>261</v>
      </c>
      <c r="K646" s="11" t="s">
        <v>2877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44593</v>
      </c>
      <c r="H647" s="11">
        <v>8</v>
      </c>
      <c r="I647" s="20" t="s">
        <v>259</v>
      </c>
      <c r="J647" s="11" t="s">
        <v>261</v>
      </c>
      <c r="K647" s="11" t="s">
        <v>2877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44593</v>
      </c>
      <c r="H648" s="11">
        <v>8</v>
      </c>
      <c r="I648" s="20" t="s">
        <v>259</v>
      </c>
      <c r="J648" s="11" t="s">
        <v>261</v>
      </c>
      <c r="K648" s="11" t="s">
        <v>2877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44593</v>
      </c>
      <c r="H649" s="11">
        <v>8</v>
      </c>
      <c r="I649" s="20" t="s">
        <v>259</v>
      </c>
      <c r="J649" s="11" t="s">
        <v>261</v>
      </c>
      <c r="K649" s="11" t="s">
        <v>2877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44593</v>
      </c>
      <c r="H650" s="11">
        <v>8</v>
      </c>
      <c r="I650" s="20" t="s">
        <v>259</v>
      </c>
      <c r="J650" s="11" t="s">
        <v>261</v>
      </c>
      <c r="K650" s="11" t="s">
        <v>2877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44593</v>
      </c>
      <c r="H651" s="11">
        <v>8</v>
      </c>
      <c r="I651" s="20" t="s">
        <v>259</v>
      </c>
      <c r="J651" s="11" t="s">
        <v>261</v>
      </c>
      <c r="K651" s="11" t="s">
        <v>2877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44593</v>
      </c>
      <c r="H652" s="11">
        <v>8</v>
      </c>
      <c r="I652" s="20" t="s">
        <v>259</v>
      </c>
      <c r="J652" s="11" t="s">
        <v>261</v>
      </c>
      <c r="K652" s="11" t="s">
        <v>2877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44593</v>
      </c>
      <c r="H653" s="11">
        <v>8</v>
      </c>
      <c r="I653" s="20" t="s">
        <v>259</v>
      </c>
      <c r="J653" s="11" t="s">
        <v>261</v>
      </c>
      <c r="K653" s="11" t="s">
        <v>2877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44593</v>
      </c>
      <c r="H654" s="11">
        <v>8</v>
      </c>
      <c r="I654" s="20" t="s">
        <v>259</v>
      </c>
      <c r="J654" s="11" t="s">
        <v>261</v>
      </c>
      <c r="K654" s="11" t="s">
        <v>2877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44593</v>
      </c>
      <c r="H655" s="11">
        <v>8</v>
      </c>
      <c r="I655" s="20" t="s">
        <v>259</v>
      </c>
      <c r="J655" s="11" t="s">
        <v>261</v>
      </c>
      <c r="K655" s="11" t="s">
        <v>2877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44593</v>
      </c>
      <c r="H656" s="11">
        <v>8</v>
      </c>
      <c r="I656" s="20" t="s">
        <v>259</v>
      </c>
      <c r="J656" s="11" t="s">
        <v>261</v>
      </c>
      <c r="K656" s="11" t="s">
        <v>2877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44593</v>
      </c>
      <c r="H657" s="11">
        <v>8</v>
      </c>
      <c r="I657" s="20" t="s">
        <v>259</v>
      </c>
      <c r="J657" s="11" t="s">
        <v>261</v>
      </c>
      <c r="K657" s="11" t="s">
        <v>2877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44593</v>
      </c>
      <c r="H658" s="11">
        <v>8</v>
      </c>
      <c r="I658" s="20" t="s">
        <v>259</v>
      </c>
      <c r="J658" s="11" t="s">
        <v>261</v>
      </c>
      <c r="K658" s="11" t="s">
        <v>2877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44593</v>
      </c>
      <c r="H659" s="11">
        <v>8</v>
      </c>
      <c r="I659" s="20" t="s">
        <v>259</v>
      </c>
      <c r="J659" s="11" t="s">
        <v>261</v>
      </c>
      <c r="K659" s="11" t="s">
        <v>2877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44593</v>
      </c>
      <c r="H660" s="11">
        <v>8</v>
      </c>
      <c r="I660" s="20" t="s">
        <v>259</v>
      </c>
      <c r="J660" s="11" t="s">
        <v>261</v>
      </c>
      <c r="K660" s="11" t="s">
        <v>2877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44593</v>
      </c>
      <c r="H661" s="11">
        <v>8</v>
      </c>
      <c r="I661" s="20" t="s">
        <v>259</v>
      </c>
      <c r="J661" s="11" t="s">
        <v>261</v>
      </c>
      <c r="K661" s="11" t="s">
        <v>2877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44593</v>
      </c>
      <c r="H662" s="11">
        <v>8</v>
      </c>
      <c r="I662" s="20" t="s">
        <v>259</v>
      </c>
      <c r="J662" s="11" t="s">
        <v>261</v>
      </c>
      <c r="K662" s="11" t="s">
        <v>2877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44593</v>
      </c>
      <c r="H663" s="11">
        <v>8</v>
      </c>
      <c r="I663" s="20" t="s">
        <v>259</v>
      </c>
      <c r="J663" s="11" t="s">
        <v>261</v>
      </c>
      <c r="K663" s="11" t="s">
        <v>2877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44593</v>
      </c>
      <c r="H664" s="11">
        <v>8</v>
      </c>
      <c r="I664" s="20" t="s">
        <v>259</v>
      </c>
      <c r="J664" s="11" t="s">
        <v>261</v>
      </c>
      <c r="K664" s="11" t="s">
        <v>2877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44593</v>
      </c>
      <c r="H665" s="11">
        <v>8</v>
      </c>
      <c r="I665" s="20" t="s">
        <v>259</v>
      </c>
      <c r="J665" s="11" t="s">
        <v>261</v>
      </c>
      <c r="K665" s="11" t="s">
        <v>2877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44593</v>
      </c>
      <c r="H666" s="11">
        <v>8</v>
      </c>
      <c r="I666" s="20" t="s">
        <v>259</v>
      </c>
      <c r="J666" s="11" t="s">
        <v>261</v>
      </c>
      <c r="K666" s="11" t="s">
        <v>2877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44593</v>
      </c>
      <c r="H667" s="11">
        <v>8</v>
      </c>
      <c r="I667" s="20" t="s">
        <v>259</v>
      </c>
      <c r="J667" s="11" t="s">
        <v>261</v>
      </c>
      <c r="K667" s="11" t="s">
        <v>2877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44593</v>
      </c>
      <c r="H668" s="11">
        <v>8</v>
      </c>
      <c r="I668" s="20" t="s">
        <v>259</v>
      </c>
      <c r="J668" s="11" t="s">
        <v>261</v>
      </c>
      <c r="K668" s="11" t="s">
        <v>2877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44593</v>
      </c>
      <c r="H669" s="11">
        <v>8</v>
      </c>
      <c r="I669" s="20" t="s">
        <v>259</v>
      </c>
      <c r="J669" s="11" t="s">
        <v>261</v>
      </c>
      <c r="K669" s="11" t="s">
        <v>2877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44593</v>
      </c>
      <c r="H670" s="11">
        <v>8</v>
      </c>
      <c r="I670" s="20" t="s">
        <v>259</v>
      </c>
      <c r="J670" s="11" t="s">
        <v>261</v>
      </c>
      <c r="K670" s="11" t="s">
        <v>2877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44593</v>
      </c>
      <c r="H671" s="11">
        <v>8</v>
      </c>
      <c r="I671" s="20" t="s">
        <v>259</v>
      </c>
      <c r="J671" s="11" t="s">
        <v>261</v>
      </c>
      <c r="K671" s="11" t="s">
        <v>2877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44593</v>
      </c>
      <c r="H672" s="11">
        <v>8</v>
      </c>
      <c r="I672" s="20" t="s">
        <v>259</v>
      </c>
      <c r="J672" s="11" t="s">
        <v>261</v>
      </c>
      <c r="K672" s="11" t="s">
        <v>2877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44593</v>
      </c>
      <c r="H673" s="11">
        <v>8</v>
      </c>
      <c r="I673" s="20" t="s">
        <v>259</v>
      </c>
      <c r="J673" s="11" t="s">
        <v>261</v>
      </c>
      <c r="K673" s="11" t="s">
        <v>2877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44593</v>
      </c>
      <c r="H674" s="11">
        <v>8</v>
      </c>
      <c r="I674" s="20" t="s">
        <v>259</v>
      </c>
      <c r="J674" s="11" t="s">
        <v>261</v>
      </c>
      <c r="K674" s="11" t="s">
        <v>2877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44593</v>
      </c>
      <c r="H675" s="11">
        <v>8</v>
      </c>
      <c r="I675" s="20" t="s">
        <v>259</v>
      </c>
      <c r="J675" s="11" t="s">
        <v>261</v>
      </c>
      <c r="K675" s="11" t="s">
        <v>2877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44593</v>
      </c>
      <c r="H676" s="11">
        <v>8</v>
      </c>
      <c r="I676" s="20" t="s">
        <v>259</v>
      </c>
      <c r="J676" s="11" t="s">
        <v>261</v>
      </c>
      <c r="K676" s="11" t="s">
        <v>2877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44593</v>
      </c>
      <c r="H677" s="11">
        <v>8</v>
      </c>
      <c r="I677" s="20" t="s">
        <v>259</v>
      </c>
      <c r="J677" s="11" t="s">
        <v>261</v>
      </c>
      <c r="K677" s="11" t="s">
        <v>2877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44593</v>
      </c>
      <c r="H678" s="11">
        <v>8</v>
      </c>
      <c r="I678" s="20" t="s">
        <v>259</v>
      </c>
      <c r="J678" s="11" t="s">
        <v>261</v>
      </c>
      <c r="K678" s="11" t="s">
        <v>2877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44593</v>
      </c>
      <c r="H679" s="11">
        <v>8</v>
      </c>
      <c r="I679" s="20" t="s">
        <v>259</v>
      </c>
      <c r="J679" s="11" t="s">
        <v>261</v>
      </c>
      <c r="K679" s="11" t="s">
        <v>2877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44593</v>
      </c>
      <c r="H680" s="11">
        <v>8</v>
      </c>
      <c r="I680" s="20" t="s">
        <v>259</v>
      </c>
      <c r="J680" s="11" t="s">
        <v>261</v>
      </c>
      <c r="K680" s="11" t="s">
        <v>2877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44593</v>
      </c>
      <c r="H681" s="11">
        <v>8</v>
      </c>
      <c r="I681" s="20" t="s">
        <v>259</v>
      </c>
      <c r="J681" s="11" t="s">
        <v>261</v>
      </c>
      <c r="K681" s="11" t="s">
        <v>2877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44593</v>
      </c>
      <c r="H682" s="11">
        <v>8</v>
      </c>
      <c r="I682" s="20" t="s">
        <v>259</v>
      </c>
      <c r="J682" s="11" t="s">
        <v>261</v>
      </c>
      <c r="K682" s="11" t="s">
        <v>2877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44593</v>
      </c>
      <c r="H683" s="11">
        <v>8</v>
      </c>
      <c r="I683" s="20" t="s">
        <v>259</v>
      </c>
      <c r="J683" s="11" t="s">
        <v>261</v>
      </c>
      <c r="K683" s="11" t="s">
        <v>2877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44593</v>
      </c>
      <c r="H684" s="11">
        <v>8</v>
      </c>
      <c r="I684" s="20" t="s">
        <v>259</v>
      </c>
      <c r="J684" s="11" t="s">
        <v>261</v>
      </c>
      <c r="K684" s="11" t="s">
        <v>2877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44593</v>
      </c>
      <c r="H685" s="11">
        <v>8</v>
      </c>
      <c r="I685" s="20" t="s">
        <v>259</v>
      </c>
      <c r="J685" s="11" t="s">
        <v>261</v>
      </c>
      <c r="K685" s="11" t="s">
        <v>2877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44593</v>
      </c>
      <c r="H686" s="11">
        <v>8</v>
      </c>
      <c r="I686" s="20" t="s">
        <v>259</v>
      </c>
      <c r="J686" s="11" t="s">
        <v>261</v>
      </c>
      <c r="K686" s="11" t="s">
        <v>2877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44593</v>
      </c>
      <c r="H687" s="11">
        <v>8</v>
      </c>
      <c r="I687" s="20" t="s">
        <v>259</v>
      </c>
      <c r="J687" s="11" t="s">
        <v>261</v>
      </c>
      <c r="K687" s="11" t="s">
        <v>2877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44593</v>
      </c>
      <c r="H688" s="11">
        <v>8</v>
      </c>
      <c r="I688" s="20" t="s">
        <v>259</v>
      </c>
      <c r="J688" s="11" t="s">
        <v>261</v>
      </c>
      <c r="K688" s="11" t="s">
        <v>2877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44593</v>
      </c>
      <c r="H689" s="11">
        <v>8</v>
      </c>
      <c r="I689" s="20" t="s">
        <v>259</v>
      </c>
      <c r="J689" s="11" t="s">
        <v>261</v>
      </c>
      <c r="K689" s="11" t="s">
        <v>2877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44593</v>
      </c>
      <c r="H690" s="11">
        <v>8</v>
      </c>
      <c r="I690" s="20" t="s">
        <v>259</v>
      </c>
      <c r="J690" s="11" t="s">
        <v>261</v>
      </c>
      <c r="K690" s="11" t="s">
        <v>2877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44593</v>
      </c>
      <c r="H691" s="11">
        <v>8</v>
      </c>
      <c r="I691" s="20" t="s">
        <v>259</v>
      </c>
      <c r="J691" s="11" t="s">
        <v>261</v>
      </c>
      <c r="K691" s="11" t="s">
        <v>2877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44593</v>
      </c>
      <c r="H692" s="11">
        <v>8</v>
      </c>
      <c r="I692" s="20" t="s">
        <v>259</v>
      </c>
      <c r="J692" s="11" t="s">
        <v>261</v>
      </c>
      <c r="K692" s="11" t="s">
        <v>2877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44593</v>
      </c>
      <c r="H693" s="11">
        <v>8</v>
      </c>
      <c r="I693" s="20" t="s">
        <v>259</v>
      </c>
      <c r="J693" s="11" t="s">
        <v>261</v>
      </c>
      <c r="K693" s="11" t="s">
        <v>2877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44593</v>
      </c>
      <c r="H694" s="11">
        <v>8</v>
      </c>
      <c r="I694" s="20" t="s">
        <v>259</v>
      </c>
      <c r="J694" s="11" t="s">
        <v>261</v>
      </c>
      <c r="K694" s="11" t="s">
        <v>2877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44593</v>
      </c>
      <c r="H695" s="11">
        <v>8</v>
      </c>
      <c r="I695" s="20" t="s">
        <v>259</v>
      </c>
      <c r="J695" s="11" t="s">
        <v>261</v>
      </c>
      <c r="K695" s="11" t="s">
        <v>2877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44593</v>
      </c>
      <c r="H696" s="11">
        <v>8</v>
      </c>
      <c r="I696" s="20" t="s">
        <v>259</v>
      </c>
      <c r="J696" s="11" t="s">
        <v>261</v>
      </c>
      <c r="K696" s="11" t="s">
        <v>2877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44593</v>
      </c>
      <c r="H697" s="11">
        <v>8</v>
      </c>
      <c r="I697" s="20" t="s">
        <v>259</v>
      </c>
      <c r="J697" s="11" t="s">
        <v>261</v>
      </c>
      <c r="K697" s="11" t="s">
        <v>2877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44593</v>
      </c>
      <c r="H698" s="11">
        <v>8</v>
      </c>
      <c r="I698" s="20" t="s">
        <v>259</v>
      </c>
      <c r="J698" s="11" t="s">
        <v>261</v>
      </c>
      <c r="K698" s="11" t="s">
        <v>2877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44593</v>
      </c>
      <c r="H699" s="11">
        <v>8</v>
      </c>
      <c r="I699" s="20" t="s">
        <v>259</v>
      </c>
      <c r="J699" s="11" t="s">
        <v>261</v>
      </c>
      <c r="K699" s="11" t="s">
        <v>2877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44593</v>
      </c>
      <c r="H700" s="11">
        <v>8</v>
      </c>
      <c r="I700" s="20" t="s">
        <v>259</v>
      </c>
      <c r="J700" s="11" t="s">
        <v>261</v>
      </c>
      <c r="K700" s="11" t="s">
        <v>2877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44593</v>
      </c>
      <c r="H701" s="11">
        <v>8</v>
      </c>
      <c r="I701" s="20" t="s">
        <v>259</v>
      </c>
      <c r="J701" s="11" t="s">
        <v>261</v>
      </c>
      <c r="K701" s="11" t="s">
        <v>2877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44593</v>
      </c>
      <c r="H702" s="11">
        <v>8</v>
      </c>
      <c r="I702" s="20" t="s">
        <v>259</v>
      </c>
      <c r="J702" s="11" t="s">
        <v>261</v>
      </c>
      <c r="K702" s="11" t="s">
        <v>2877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44593</v>
      </c>
      <c r="H703" s="11">
        <v>8</v>
      </c>
      <c r="I703" s="20" t="s">
        <v>259</v>
      </c>
      <c r="J703" s="11" t="s">
        <v>261</v>
      </c>
      <c r="K703" s="11" t="s">
        <v>2877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44593</v>
      </c>
      <c r="H704" s="11">
        <v>8</v>
      </c>
      <c r="I704" s="20" t="s">
        <v>259</v>
      </c>
      <c r="J704" s="11" t="s">
        <v>261</v>
      </c>
      <c r="K704" s="11" t="s">
        <v>2877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44593</v>
      </c>
      <c r="H705" s="11">
        <v>8</v>
      </c>
      <c r="I705" s="20" t="s">
        <v>259</v>
      </c>
      <c r="J705" s="11" t="s">
        <v>261</v>
      </c>
      <c r="K705" s="11" t="s">
        <v>2877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44593</v>
      </c>
      <c r="H706" s="11">
        <v>8</v>
      </c>
      <c r="I706" s="20" t="s">
        <v>259</v>
      </c>
      <c r="J706" s="11" t="s">
        <v>261</v>
      </c>
      <c r="K706" s="11" t="s">
        <v>2877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44593</v>
      </c>
      <c r="H707" s="11">
        <v>8</v>
      </c>
      <c r="I707" s="20" t="s">
        <v>259</v>
      </c>
      <c r="J707" s="11" t="s">
        <v>261</v>
      </c>
      <c r="K707" s="11" t="s">
        <v>2877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44593</v>
      </c>
      <c r="H708" s="11">
        <v>8</v>
      </c>
      <c r="I708" s="20" t="s">
        <v>259</v>
      </c>
      <c r="J708" s="11" t="s">
        <v>261</v>
      </c>
      <c r="K708" s="11" t="s">
        <v>2877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44593</v>
      </c>
      <c r="H709" s="11">
        <v>8</v>
      </c>
      <c r="I709" s="20" t="s">
        <v>259</v>
      </c>
      <c r="J709" s="11" t="s">
        <v>261</v>
      </c>
      <c r="K709" s="11" t="s">
        <v>2877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44593</v>
      </c>
      <c r="H710" s="11">
        <v>8</v>
      </c>
      <c r="I710" s="20" t="s">
        <v>259</v>
      </c>
      <c r="J710" s="11" t="s">
        <v>261</v>
      </c>
      <c r="K710" s="11" t="s">
        <v>2877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44593</v>
      </c>
      <c r="H711" s="11">
        <v>8</v>
      </c>
      <c r="I711" s="20" t="s">
        <v>259</v>
      </c>
      <c r="J711" s="11" t="s">
        <v>261</v>
      </c>
      <c r="K711" s="11" t="s">
        <v>2877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44593</v>
      </c>
      <c r="H712" s="11">
        <v>8</v>
      </c>
      <c r="I712" s="20" t="s">
        <v>259</v>
      </c>
      <c r="J712" s="11" t="s">
        <v>261</v>
      </c>
      <c r="K712" s="11" t="s">
        <v>2877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44593</v>
      </c>
      <c r="H713" s="11">
        <v>8</v>
      </c>
      <c r="I713" s="20" t="s">
        <v>259</v>
      </c>
      <c r="J713" s="11" t="s">
        <v>261</v>
      </c>
      <c r="K713" s="11" t="s">
        <v>2877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44593</v>
      </c>
      <c r="H714" s="11">
        <v>8</v>
      </c>
      <c r="I714" s="20" t="s">
        <v>259</v>
      </c>
      <c r="J714" s="11" t="s">
        <v>261</v>
      </c>
      <c r="K714" s="11" t="s">
        <v>2877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44593</v>
      </c>
      <c r="H715" s="11">
        <v>8</v>
      </c>
      <c r="I715" s="20" t="s">
        <v>259</v>
      </c>
      <c r="J715" s="11" t="s">
        <v>261</v>
      </c>
      <c r="K715" s="11" t="s">
        <v>2877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44593</v>
      </c>
      <c r="H716" s="11">
        <v>8</v>
      </c>
      <c r="I716" s="20" t="s">
        <v>259</v>
      </c>
      <c r="J716" s="11" t="s">
        <v>261</v>
      </c>
      <c r="K716" s="11" t="s">
        <v>2877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44593</v>
      </c>
      <c r="H717" s="11">
        <v>8</v>
      </c>
      <c r="I717" s="20" t="s">
        <v>259</v>
      </c>
      <c r="J717" s="11" t="s">
        <v>261</v>
      </c>
      <c r="K717" s="11" t="s">
        <v>2877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44593</v>
      </c>
      <c r="H718" s="11">
        <v>8</v>
      </c>
      <c r="I718" s="20" t="s">
        <v>259</v>
      </c>
      <c r="J718" s="11" t="s">
        <v>261</v>
      </c>
      <c r="K718" s="11" t="s">
        <v>2877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44593</v>
      </c>
      <c r="H719" s="11">
        <v>8</v>
      </c>
      <c r="I719" s="20" t="s">
        <v>259</v>
      </c>
      <c r="J719" s="11" t="s">
        <v>261</v>
      </c>
      <c r="K719" s="11" t="s">
        <v>2877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44593</v>
      </c>
      <c r="H720" s="11">
        <v>8</v>
      </c>
      <c r="I720" s="20" t="s">
        <v>259</v>
      </c>
      <c r="J720" s="11" t="s">
        <v>261</v>
      </c>
      <c r="K720" s="11" t="s">
        <v>2877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44593</v>
      </c>
      <c r="H721" s="11">
        <v>8</v>
      </c>
      <c r="I721" s="20" t="s">
        <v>259</v>
      </c>
      <c r="J721" s="11" t="s">
        <v>261</v>
      </c>
      <c r="K721" s="11" t="s">
        <v>2877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44593</v>
      </c>
      <c r="H722" s="11">
        <v>8</v>
      </c>
      <c r="I722" s="20" t="s">
        <v>259</v>
      </c>
      <c r="J722" s="11" t="s">
        <v>261</v>
      </c>
      <c r="K722" s="11" t="s">
        <v>2877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44593</v>
      </c>
      <c r="H723" s="11">
        <v>8</v>
      </c>
      <c r="I723" s="20" t="s">
        <v>259</v>
      </c>
      <c r="J723" s="11" t="s">
        <v>261</v>
      </c>
      <c r="K723" s="11" t="s">
        <v>2877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44593</v>
      </c>
      <c r="H724" s="11">
        <v>8</v>
      </c>
      <c r="I724" s="20" t="s">
        <v>259</v>
      </c>
      <c r="J724" s="11" t="s">
        <v>261</v>
      </c>
      <c r="K724" s="11" t="s">
        <v>2877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44593</v>
      </c>
      <c r="H725" s="11">
        <v>8</v>
      </c>
      <c r="I725" s="20" t="s">
        <v>259</v>
      </c>
      <c r="J725" s="11" t="s">
        <v>261</v>
      </c>
      <c r="K725" s="11" t="s">
        <v>2877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44593</v>
      </c>
      <c r="H726" s="11">
        <v>8</v>
      </c>
      <c r="I726" s="20" t="s">
        <v>259</v>
      </c>
      <c r="J726" s="11" t="s">
        <v>261</v>
      </c>
      <c r="K726" s="11" t="s">
        <v>2877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44593</v>
      </c>
      <c r="H727" s="11">
        <v>8</v>
      </c>
      <c r="I727" s="20" t="s">
        <v>259</v>
      </c>
      <c r="J727" s="11" t="s">
        <v>261</v>
      </c>
      <c r="K727" s="11" t="s">
        <v>2877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44593</v>
      </c>
      <c r="H728" s="11">
        <v>8</v>
      </c>
      <c r="I728" s="20" t="s">
        <v>259</v>
      </c>
      <c r="J728" s="11" t="s">
        <v>261</v>
      </c>
      <c r="K728" s="11" t="s">
        <v>2877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44593</v>
      </c>
      <c r="H729" s="11">
        <v>8</v>
      </c>
      <c r="I729" s="20" t="s">
        <v>259</v>
      </c>
      <c r="J729" s="11" t="s">
        <v>261</v>
      </c>
      <c r="K729" s="11" t="s">
        <v>2877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44593</v>
      </c>
      <c r="H730" s="11">
        <v>8</v>
      </c>
      <c r="I730" s="20" t="s">
        <v>259</v>
      </c>
      <c r="J730" s="11" t="s">
        <v>261</v>
      </c>
      <c r="K730" s="11" t="s">
        <v>2877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44593</v>
      </c>
      <c r="H731" s="11">
        <v>8</v>
      </c>
      <c r="I731" s="20" t="s">
        <v>259</v>
      </c>
      <c r="J731" s="11" t="s">
        <v>261</v>
      </c>
      <c r="K731" s="11" t="s">
        <v>2877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44593</v>
      </c>
      <c r="H732" s="11">
        <v>8</v>
      </c>
      <c r="I732" s="20" t="s">
        <v>259</v>
      </c>
      <c r="J732" s="11" t="s">
        <v>261</v>
      </c>
      <c r="K732" s="11" t="s">
        <v>2877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44593</v>
      </c>
      <c r="H733" s="11">
        <v>8</v>
      </c>
      <c r="I733" s="20" t="s">
        <v>259</v>
      </c>
      <c r="J733" s="11" t="s">
        <v>261</v>
      </c>
      <c r="K733" s="11" t="s">
        <v>2877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44593</v>
      </c>
      <c r="H734" s="11">
        <v>8</v>
      </c>
      <c r="I734" s="20" t="s">
        <v>259</v>
      </c>
      <c r="J734" s="11" t="s">
        <v>261</v>
      </c>
      <c r="K734" s="11" t="s">
        <v>2877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44593</v>
      </c>
      <c r="H735" s="11">
        <v>8</v>
      </c>
      <c r="I735" s="20" t="s">
        <v>259</v>
      </c>
      <c r="J735" s="11" t="s">
        <v>261</v>
      </c>
      <c r="K735" s="11" t="s">
        <v>2877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44593</v>
      </c>
      <c r="H736" s="11">
        <v>8</v>
      </c>
      <c r="I736" s="20" t="s">
        <v>259</v>
      </c>
      <c r="J736" s="11" t="s">
        <v>261</v>
      </c>
      <c r="K736" s="11" t="s">
        <v>2877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44593</v>
      </c>
      <c r="H737" s="11">
        <v>8</v>
      </c>
      <c r="I737" s="20" t="s">
        <v>259</v>
      </c>
      <c r="J737" s="11" t="s">
        <v>261</v>
      </c>
      <c r="K737" s="11" t="s">
        <v>2877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44593</v>
      </c>
      <c r="H738" s="11">
        <v>8</v>
      </c>
      <c r="I738" s="20" t="s">
        <v>259</v>
      </c>
      <c r="J738" s="11" t="s">
        <v>261</v>
      </c>
      <c r="K738" s="11" t="s">
        <v>2877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44593</v>
      </c>
      <c r="H739" s="11">
        <v>8</v>
      </c>
      <c r="I739" s="20" t="s">
        <v>259</v>
      </c>
      <c r="J739" s="11" t="s">
        <v>261</v>
      </c>
      <c r="K739" s="11" t="s">
        <v>2877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44593</v>
      </c>
      <c r="H740" s="11">
        <v>8</v>
      </c>
      <c r="I740" s="20" t="s">
        <v>259</v>
      </c>
      <c r="J740" s="11" t="s">
        <v>261</v>
      </c>
      <c r="K740" s="11" t="s">
        <v>2877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44593</v>
      </c>
      <c r="H741" s="11">
        <v>8</v>
      </c>
      <c r="I741" s="20" t="s">
        <v>259</v>
      </c>
      <c r="J741" s="11" t="s">
        <v>261</v>
      </c>
      <c r="K741" s="11" t="s">
        <v>2877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44593</v>
      </c>
      <c r="H742" s="11">
        <v>8</v>
      </c>
      <c r="I742" s="20" t="s">
        <v>259</v>
      </c>
      <c r="J742" s="11" t="s">
        <v>261</v>
      </c>
      <c r="K742" s="11" t="s">
        <v>2877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44593</v>
      </c>
      <c r="H743" s="11">
        <v>8</v>
      </c>
      <c r="I743" s="20" t="s">
        <v>259</v>
      </c>
      <c r="J743" s="11" t="s">
        <v>261</v>
      </c>
      <c r="K743" s="11" t="s">
        <v>2877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44593</v>
      </c>
      <c r="H744" s="11">
        <v>8</v>
      </c>
      <c r="I744" s="20" t="s">
        <v>259</v>
      </c>
      <c r="J744" s="11" t="s">
        <v>261</v>
      </c>
      <c r="K744" s="11" t="s">
        <v>2877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44593</v>
      </c>
      <c r="H745" s="11">
        <v>8</v>
      </c>
      <c r="I745" s="20" t="s">
        <v>259</v>
      </c>
      <c r="J745" s="11" t="s">
        <v>261</v>
      </c>
      <c r="K745" s="11" t="s">
        <v>2877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44593</v>
      </c>
      <c r="H746" s="11">
        <v>8</v>
      </c>
      <c r="I746" s="20" t="s">
        <v>259</v>
      </c>
      <c r="J746" s="11" t="s">
        <v>261</v>
      </c>
      <c r="K746" s="11" t="s">
        <v>2877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44593</v>
      </c>
      <c r="H747" s="11">
        <v>8</v>
      </c>
      <c r="I747" s="20" t="s">
        <v>259</v>
      </c>
      <c r="J747" s="11" t="s">
        <v>261</v>
      </c>
      <c r="K747" s="11" t="s">
        <v>2877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44593</v>
      </c>
      <c r="H748" s="11">
        <v>8</v>
      </c>
      <c r="I748" s="20" t="s">
        <v>259</v>
      </c>
      <c r="J748" s="11" t="s">
        <v>261</v>
      </c>
      <c r="K748" s="11" t="s">
        <v>2877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44593</v>
      </c>
      <c r="H749" s="11">
        <v>8</v>
      </c>
      <c r="I749" s="20" t="s">
        <v>259</v>
      </c>
      <c r="J749" s="11" t="s">
        <v>261</v>
      </c>
      <c r="K749" s="11" t="s">
        <v>2877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44593</v>
      </c>
      <c r="H750" s="11">
        <v>8</v>
      </c>
      <c r="I750" s="20" t="s">
        <v>259</v>
      </c>
      <c r="J750" s="11" t="s">
        <v>261</v>
      </c>
      <c r="K750" s="11" t="s">
        <v>2877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44593</v>
      </c>
      <c r="H751" s="11">
        <v>8</v>
      </c>
      <c r="I751" s="20" t="s">
        <v>259</v>
      </c>
      <c r="J751" s="11" t="s">
        <v>261</v>
      </c>
      <c r="K751" s="11" t="s">
        <v>2877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44593</v>
      </c>
      <c r="H752" s="11">
        <v>8</v>
      </c>
      <c r="I752" s="20" t="s">
        <v>259</v>
      </c>
      <c r="J752" s="11" t="s">
        <v>261</v>
      </c>
      <c r="K752" s="11" t="s">
        <v>2877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44593</v>
      </c>
      <c r="H753" s="11">
        <v>8</v>
      </c>
      <c r="I753" s="20" t="s">
        <v>259</v>
      </c>
      <c r="J753" s="11" t="s">
        <v>261</v>
      </c>
      <c r="K753" s="11" t="s">
        <v>2877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44593</v>
      </c>
      <c r="H754" s="11">
        <v>8</v>
      </c>
      <c r="I754" s="20" t="s">
        <v>259</v>
      </c>
      <c r="J754" s="11" t="s">
        <v>261</v>
      </c>
      <c r="K754" s="11" t="s">
        <v>2877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44593</v>
      </c>
      <c r="H755" s="11">
        <v>8</v>
      </c>
      <c r="I755" s="20" t="s">
        <v>259</v>
      </c>
      <c r="J755" s="11" t="s">
        <v>261</v>
      </c>
      <c r="K755" s="11" t="s">
        <v>2877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44593</v>
      </c>
      <c r="H756" s="11">
        <v>8</v>
      </c>
      <c r="I756" s="20" t="s">
        <v>259</v>
      </c>
      <c r="J756" s="11" t="s">
        <v>261</v>
      </c>
      <c r="K756" s="11" t="s">
        <v>2877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44593</v>
      </c>
      <c r="H757" s="11">
        <v>8</v>
      </c>
      <c r="I757" s="20" t="s">
        <v>259</v>
      </c>
      <c r="J757" s="11" t="s">
        <v>261</v>
      </c>
      <c r="K757" s="11" t="s">
        <v>2877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44593</v>
      </c>
      <c r="H758" s="11">
        <v>8</v>
      </c>
      <c r="I758" s="20" t="s">
        <v>259</v>
      </c>
      <c r="J758" s="11" t="s">
        <v>261</v>
      </c>
      <c r="K758" s="11" t="s">
        <v>2877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44593</v>
      </c>
      <c r="H759" s="11">
        <v>8</v>
      </c>
      <c r="I759" s="20" t="s">
        <v>259</v>
      </c>
      <c r="J759" s="11" t="s">
        <v>261</v>
      </c>
      <c r="K759" s="11" t="s">
        <v>2877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44593</v>
      </c>
      <c r="H760" s="11">
        <v>8</v>
      </c>
      <c r="I760" s="20" t="s">
        <v>259</v>
      </c>
      <c r="J760" s="11" t="s">
        <v>261</v>
      </c>
      <c r="K760" s="11" t="s">
        <v>2877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44593</v>
      </c>
      <c r="H761" s="11">
        <v>8</v>
      </c>
      <c r="I761" s="20" t="s">
        <v>259</v>
      </c>
      <c r="J761" s="11" t="s">
        <v>261</v>
      </c>
      <c r="K761" s="11" t="s">
        <v>2877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44593</v>
      </c>
      <c r="H762" s="11">
        <v>8</v>
      </c>
      <c r="I762" s="20" t="s">
        <v>259</v>
      </c>
      <c r="J762" s="11" t="s">
        <v>261</v>
      </c>
      <c r="K762" s="11" t="s">
        <v>2877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44593</v>
      </c>
      <c r="H763" s="11">
        <v>8</v>
      </c>
      <c r="I763" s="20" t="s">
        <v>259</v>
      </c>
      <c r="J763" s="11" t="s">
        <v>261</v>
      </c>
      <c r="K763" s="11" t="s">
        <v>2877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44593</v>
      </c>
      <c r="H764" s="11">
        <v>8</v>
      </c>
      <c r="I764" s="20" t="s">
        <v>259</v>
      </c>
      <c r="J764" s="11" t="s">
        <v>261</v>
      </c>
      <c r="K764" s="11" t="s">
        <v>2877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44593</v>
      </c>
      <c r="H765" s="11">
        <v>8</v>
      </c>
      <c r="I765" s="20" t="s">
        <v>259</v>
      </c>
      <c r="J765" s="11" t="s">
        <v>261</v>
      </c>
      <c r="K765" s="11" t="s">
        <v>2877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44593</v>
      </c>
      <c r="H766" s="11">
        <v>8</v>
      </c>
      <c r="I766" s="20" t="s">
        <v>259</v>
      </c>
      <c r="J766" s="11" t="s">
        <v>261</v>
      </c>
      <c r="K766" s="11" t="s">
        <v>2877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44593</v>
      </c>
      <c r="H767" s="11">
        <v>8</v>
      </c>
      <c r="I767" s="20" t="s">
        <v>259</v>
      </c>
      <c r="J767" s="11" t="s">
        <v>261</v>
      </c>
      <c r="K767" s="11" t="s">
        <v>2877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44593</v>
      </c>
      <c r="H768" s="11">
        <v>8</v>
      </c>
      <c r="I768" s="20" t="s">
        <v>259</v>
      </c>
      <c r="J768" s="11" t="s">
        <v>261</v>
      </c>
      <c r="K768" s="11" t="s">
        <v>2877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44593</v>
      </c>
      <c r="H769" s="11">
        <v>8</v>
      </c>
      <c r="I769" s="20" t="s">
        <v>259</v>
      </c>
      <c r="J769" s="11" t="s">
        <v>261</v>
      </c>
      <c r="K769" s="11" t="s">
        <v>2877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44593</v>
      </c>
      <c r="H770" s="11">
        <v>8</v>
      </c>
      <c r="I770" s="20" t="s">
        <v>259</v>
      </c>
      <c r="J770" s="11" t="s">
        <v>261</v>
      </c>
      <c r="K770" s="11" t="s">
        <v>2877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44593</v>
      </c>
      <c r="H771" s="11">
        <v>8</v>
      </c>
      <c r="I771" s="20" t="s">
        <v>259</v>
      </c>
      <c r="J771" s="11" t="s">
        <v>261</v>
      </c>
      <c r="K771" s="11" t="s">
        <v>2877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44593</v>
      </c>
      <c r="H772" s="11">
        <v>8</v>
      </c>
      <c r="I772" s="20" t="s">
        <v>259</v>
      </c>
      <c r="J772" s="11" t="s">
        <v>261</v>
      </c>
      <c r="K772" s="11" t="s">
        <v>2877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44593</v>
      </c>
      <c r="H773" s="11">
        <v>8</v>
      </c>
      <c r="I773" s="20" t="s">
        <v>259</v>
      </c>
      <c r="J773" s="11" t="s">
        <v>261</v>
      </c>
      <c r="K773" s="11" t="s">
        <v>2877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44593</v>
      </c>
      <c r="H774" s="11">
        <v>8</v>
      </c>
      <c r="I774" s="20" t="s">
        <v>259</v>
      </c>
      <c r="J774" s="11" t="s">
        <v>261</v>
      </c>
      <c r="K774" s="11" t="s">
        <v>2877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44593</v>
      </c>
      <c r="H775" s="11">
        <v>8</v>
      </c>
      <c r="I775" s="20" t="s">
        <v>259</v>
      </c>
      <c r="J775" s="11" t="s">
        <v>261</v>
      </c>
      <c r="K775" s="11" t="s">
        <v>2877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44593</v>
      </c>
      <c r="H776" s="11">
        <v>8</v>
      </c>
      <c r="I776" s="20" t="s">
        <v>259</v>
      </c>
      <c r="J776" s="11" t="s">
        <v>261</v>
      </c>
      <c r="K776" s="11" t="s">
        <v>2877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44593</v>
      </c>
      <c r="H777" s="11">
        <v>8</v>
      </c>
      <c r="I777" s="20" t="s">
        <v>259</v>
      </c>
      <c r="J777" s="11" t="s">
        <v>261</v>
      </c>
      <c r="K777" s="11" t="s">
        <v>2877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44593</v>
      </c>
      <c r="H778" s="11">
        <v>8</v>
      </c>
      <c r="I778" s="20" t="s">
        <v>259</v>
      </c>
      <c r="J778" s="11" t="s">
        <v>261</v>
      </c>
      <c r="K778" s="11" t="s">
        <v>2877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44593</v>
      </c>
      <c r="H779" s="11">
        <v>8</v>
      </c>
      <c r="I779" s="20" t="s">
        <v>259</v>
      </c>
      <c r="J779" s="11" t="s">
        <v>261</v>
      </c>
      <c r="K779" s="11" t="s">
        <v>2877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44593</v>
      </c>
      <c r="H780" s="11">
        <v>8</v>
      </c>
      <c r="I780" s="20" t="s">
        <v>259</v>
      </c>
      <c r="J780" s="11" t="s">
        <v>261</v>
      </c>
      <c r="K780" s="11" t="s">
        <v>2877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44593</v>
      </c>
      <c r="H781" s="11">
        <v>8</v>
      </c>
      <c r="I781" s="20" t="s">
        <v>259</v>
      </c>
      <c r="J781" s="11" t="s">
        <v>261</v>
      </c>
      <c r="K781" s="11" t="s">
        <v>2877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44593</v>
      </c>
      <c r="H782" s="11">
        <v>8</v>
      </c>
      <c r="I782" s="20" t="s">
        <v>259</v>
      </c>
      <c r="J782" s="11" t="s">
        <v>261</v>
      </c>
      <c r="K782" s="11" t="s">
        <v>2877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44593</v>
      </c>
      <c r="H783" s="11">
        <v>8</v>
      </c>
      <c r="I783" s="20" t="s">
        <v>259</v>
      </c>
      <c r="J783" s="11" t="s">
        <v>261</v>
      </c>
      <c r="K783" s="11" t="s">
        <v>2877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44593</v>
      </c>
      <c r="H784" s="11">
        <v>8</v>
      </c>
      <c r="I784" s="20" t="s">
        <v>259</v>
      </c>
      <c r="J784" s="11" t="s">
        <v>261</v>
      </c>
      <c r="K784" s="11" t="s">
        <v>2877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44593</v>
      </c>
      <c r="H785" s="11">
        <v>8</v>
      </c>
      <c r="I785" s="20" t="s">
        <v>259</v>
      </c>
      <c r="J785" s="11" t="s">
        <v>261</v>
      </c>
      <c r="K785" s="11" t="s">
        <v>2877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44593</v>
      </c>
      <c r="H786" s="11">
        <v>8</v>
      </c>
      <c r="I786" s="20" t="s">
        <v>259</v>
      </c>
      <c r="J786" s="11" t="s">
        <v>261</v>
      </c>
      <c r="K786" s="11" t="s">
        <v>2877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44593</v>
      </c>
      <c r="H787" s="11">
        <v>8</v>
      </c>
      <c r="I787" s="20" t="s">
        <v>259</v>
      </c>
      <c r="J787" s="11" t="s">
        <v>261</v>
      </c>
      <c r="K787" s="11" t="s">
        <v>2877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44593</v>
      </c>
      <c r="H788" s="11">
        <v>8</v>
      </c>
      <c r="I788" s="20" t="s">
        <v>259</v>
      </c>
      <c r="J788" s="11" t="s">
        <v>261</v>
      </c>
      <c r="K788" s="11" t="s">
        <v>2877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44593</v>
      </c>
      <c r="H789" s="11">
        <v>8</v>
      </c>
      <c r="I789" s="20" t="s">
        <v>259</v>
      </c>
      <c r="J789" s="11" t="s">
        <v>261</v>
      </c>
      <c r="K789" s="11" t="s">
        <v>2877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44593</v>
      </c>
      <c r="H790" s="11">
        <v>8</v>
      </c>
      <c r="I790" s="20" t="s">
        <v>259</v>
      </c>
      <c r="J790" s="11" t="s">
        <v>261</v>
      </c>
      <c r="K790" s="11" t="s">
        <v>2877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44593</v>
      </c>
      <c r="H791" s="11">
        <v>8</v>
      </c>
      <c r="I791" s="20" t="s">
        <v>259</v>
      </c>
      <c r="J791" s="11" t="s">
        <v>261</v>
      </c>
      <c r="K791" s="11" t="s">
        <v>2877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44593</v>
      </c>
      <c r="H792" s="11">
        <v>8</v>
      </c>
      <c r="I792" s="20" t="s">
        <v>259</v>
      </c>
      <c r="J792" s="11" t="s">
        <v>261</v>
      </c>
      <c r="K792" s="11" t="s">
        <v>2877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44593</v>
      </c>
      <c r="H793" s="11">
        <v>8</v>
      </c>
      <c r="I793" s="20" t="s">
        <v>259</v>
      </c>
      <c r="J793" s="11" t="s">
        <v>261</v>
      </c>
      <c r="K793" s="11" t="s">
        <v>2877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44593</v>
      </c>
      <c r="H794" s="11">
        <v>8</v>
      </c>
      <c r="I794" s="20" t="s">
        <v>259</v>
      </c>
      <c r="J794" s="11" t="s">
        <v>261</v>
      </c>
      <c r="K794" s="11" t="s">
        <v>2877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44593</v>
      </c>
      <c r="H795" s="11">
        <v>8</v>
      </c>
      <c r="I795" s="20" t="s">
        <v>259</v>
      </c>
      <c r="J795" s="11" t="s">
        <v>261</v>
      </c>
      <c r="K795" s="11" t="s">
        <v>2877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44593</v>
      </c>
      <c r="H796" s="11">
        <v>8</v>
      </c>
      <c r="I796" s="20" t="s">
        <v>259</v>
      </c>
      <c r="J796" s="11" t="s">
        <v>261</v>
      </c>
      <c r="K796" s="11" t="s">
        <v>2877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44593</v>
      </c>
      <c r="H797" s="11">
        <v>8</v>
      </c>
      <c r="I797" s="20" t="s">
        <v>259</v>
      </c>
      <c r="J797" s="11" t="s">
        <v>261</v>
      </c>
      <c r="K797" s="11" t="s">
        <v>2877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44593</v>
      </c>
      <c r="H798" s="11">
        <v>8</v>
      </c>
      <c r="I798" s="20" t="s">
        <v>259</v>
      </c>
      <c r="J798" s="11" t="s">
        <v>261</v>
      </c>
      <c r="K798" s="11" t="s">
        <v>2877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44593</v>
      </c>
      <c r="H799" s="11">
        <v>8</v>
      </c>
      <c r="I799" s="20" t="s">
        <v>259</v>
      </c>
      <c r="J799" s="11" t="s">
        <v>261</v>
      </c>
      <c r="K799" s="11" t="s">
        <v>2877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44593</v>
      </c>
      <c r="H800" s="11">
        <v>8</v>
      </c>
      <c r="I800" s="20" t="s">
        <v>259</v>
      </c>
      <c r="J800" s="11" t="s">
        <v>261</v>
      </c>
      <c r="K800" s="11" t="s">
        <v>2877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44593</v>
      </c>
      <c r="H801" s="11">
        <v>8</v>
      </c>
      <c r="I801" s="20" t="s">
        <v>259</v>
      </c>
      <c r="J801" s="11" t="s">
        <v>261</v>
      </c>
      <c r="K801" s="11" t="s">
        <v>2877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44593</v>
      </c>
      <c r="H802" s="11">
        <v>8</v>
      </c>
      <c r="I802" s="20" t="s">
        <v>259</v>
      </c>
      <c r="J802" s="11" t="s">
        <v>261</v>
      </c>
      <c r="K802" s="11" t="s">
        <v>2877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44593</v>
      </c>
      <c r="H803" s="11">
        <v>8</v>
      </c>
      <c r="I803" s="20" t="s">
        <v>259</v>
      </c>
      <c r="J803" s="11" t="s">
        <v>261</v>
      </c>
      <c r="K803" s="11" t="s">
        <v>2877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44593</v>
      </c>
      <c r="H804" s="11">
        <v>8</v>
      </c>
      <c r="I804" s="20" t="s">
        <v>259</v>
      </c>
      <c r="J804" s="11" t="s">
        <v>261</v>
      </c>
      <c r="K804" s="11" t="s">
        <v>2877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44593</v>
      </c>
      <c r="H805" s="11">
        <v>8</v>
      </c>
      <c r="I805" s="20" t="s">
        <v>259</v>
      </c>
      <c r="J805" s="11" t="s">
        <v>261</v>
      </c>
      <c r="K805" s="11" t="s">
        <v>2877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44593</v>
      </c>
      <c r="H806" s="11">
        <v>8</v>
      </c>
      <c r="I806" s="20" t="s">
        <v>259</v>
      </c>
      <c r="J806" s="11" t="s">
        <v>261</v>
      </c>
      <c r="K806" s="11" t="s">
        <v>2877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44593</v>
      </c>
      <c r="H807" s="11">
        <v>8</v>
      </c>
      <c r="I807" s="20" t="s">
        <v>259</v>
      </c>
      <c r="J807" s="11" t="s">
        <v>261</v>
      </c>
      <c r="K807" s="11" t="s">
        <v>2877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44593</v>
      </c>
      <c r="H808" s="11">
        <v>8</v>
      </c>
      <c r="I808" s="20" t="s">
        <v>259</v>
      </c>
      <c r="J808" s="11" t="s">
        <v>261</v>
      </c>
      <c r="K808" s="11" t="s">
        <v>2877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44593</v>
      </c>
      <c r="H809" s="11">
        <v>8</v>
      </c>
      <c r="I809" s="20" t="s">
        <v>259</v>
      </c>
      <c r="J809" s="11" t="s">
        <v>261</v>
      </c>
      <c r="K809" s="11" t="s">
        <v>2877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44593</v>
      </c>
      <c r="H810" s="11">
        <v>8</v>
      </c>
      <c r="I810" s="20" t="s">
        <v>259</v>
      </c>
      <c r="J810" s="11" t="s">
        <v>261</v>
      </c>
      <c r="K810" s="11" t="s">
        <v>2877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44593</v>
      </c>
      <c r="H811" s="11">
        <v>8</v>
      </c>
      <c r="I811" s="20" t="s">
        <v>259</v>
      </c>
      <c r="J811" s="11" t="s">
        <v>261</v>
      </c>
      <c r="K811" s="11" t="s">
        <v>2877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44593</v>
      </c>
      <c r="H812" s="11">
        <v>8</v>
      </c>
      <c r="I812" s="20" t="s">
        <v>259</v>
      </c>
      <c r="J812" s="11" t="s">
        <v>261</v>
      </c>
      <c r="K812" s="11" t="s">
        <v>2877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44593</v>
      </c>
      <c r="H813" s="11">
        <v>8</v>
      </c>
      <c r="I813" s="20" t="s">
        <v>259</v>
      </c>
      <c r="J813" s="11" t="s">
        <v>261</v>
      </c>
      <c r="K813" s="11" t="s">
        <v>2877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44593</v>
      </c>
      <c r="H814" s="11">
        <v>8</v>
      </c>
      <c r="I814" s="20" t="s">
        <v>259</v>
      </c>
      <c r="J814" s="11" t="s">
        <v>261</v>
      </c>
      <c r="K814" s="11" t="s">
        <v>2877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44593</v>
      </c>
      <c r="H815" s="11">
        <v>8</v>
      </c>
      <c r="I815" s="20" t="s">
        <v>259</v>
      </c>
      <c r="J815" s="11" t="s">
        <v>261</v>
      </c>
      <c r="K815" s="11" t="s">
        <v>2877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44593</v>
      </c>
      <c r="H816" s="11">
        <v>8</v>
      </c>
      <c r="I816" s="20" t="s">
        <v>259</v>
      </c>
      <c r="J816" s="11" t="s">
        <v>261</v>
      </c>
      <c r="K816" s="11" t="s">
        <v>2877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44593</v>
      </c>
      <c r="H817" s="11">
        <v>8</v>
      </c>
      <c r="I817" s="20" t="s">
        <v>259</v>
      </c>
      <c r="J817" s="11" t="s">
        <v>261</v>
      </c>
      <c r="K817" s="11" t="s">
        <v>2877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44593</v>
      </c>
      <c r="H818" s="11">
        <v>8</v>
      </c>
      <c r="I818" s="20" t="s">
        <v>259</v>
      </c>
      <c r="J818" s="11" t="s">
        <v>261</v>
      </c>
      <c r="K818" s="11" t="s">
        <v>2877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44593</v>
      </c>
      <c r="H819" s="11">
        <v>8</v>
      </c>
      <c r="I819" s="20" t="s">
        <v>259</v>
      </c>
      <c r="J819" s="11" t="s">
        <v>261</v>
      </c>
      <c r="K819" s="11" t="s">
        <v>2877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44593</v>
      </c>
      <c r="H820" s="11">
        <v>8</v>
      </c>
      <c r="I820" s="20" t="s">
        <v>259</v>
      </c>
      <c r="J820" s="11" t="s">
        <v>261</v>
      </c>
      <c r="K820" s="11" t="s">
        <v>2877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44593</v>
      </c>
      <c r="H821" s="11">
        <v>8</v>
      </c>
      <c r="I821" s="20" t="s">
        <v>259</v>
      </c>
      <c r="J821" s="11" t="s">
        <v>261</v>
      </c>
      <c r="K821" s="11" t="s">
        <v>2877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44593</v>
      </c>
      <c r="H822" s="11">
        <v>8</v>
      </c>
      <c r="I822" s="20" t="s">
        <v>259</v>
      </c>
      <c r="J822" s="11" t="s">
        <v>261</v>
      </c>
      <c r="K822" s="11" t="s">
        <v>2877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44593</v>
      </c>
      <c r="H823" s="11">
        <v>8</v>
      </c>
      <c r="I823" s="20" t="s">
        <v>259</v>
      </c>
      <c r="J823" s="11" t="s">
        <v>261</v>
      </c>
      <c r="K823" s="11" t="s">
        <v>2877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44593</v>
      </c>
      <c r="H824" s="11">
        <v>8</v>
      </c>
      <c r="I824" s="20" t="s">
        <v>259</v>
      </c>
      <c r="J824" s="11" t="s">
        <v>261</v>
      </c>
      <c r="K824" s="11" t="s">
        <v>2877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44593</v>
      </c>
      <c r="H825" s="11">
        <v>8</v>
      </c>
      <c r="I825" s="20" t="s">
        <v>259</v>
      </c>
      <c r="J825" s="11" t="s">
        <v>261</v>
      </c>
      <c r="K825" s="11" t="s">
        <v>2877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44593</v>
      </c>
      <c r="H826" s="11">
        <v>8</v>
      </c>
      <c r="I826" s="20" t="s">
        <v>259</v>
      </c>
      <c r="J826" s="11" t="s">
        <v>261</v>
      </c>
      <c r="K826" s="11" t="s">
        <v>2877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44593</v>
      </c>
      <c r="H827" s="11">
        <v>8</v>
      </c>
      <c r="I827" s="20" t="s">
        <v>259</v>
      </c>
      <c r="J827" s="11" t="s">
        <v>261</v>
      </c>
      <c r="K827" s="11" t="s">
        <v>2877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44593</v>
      </c>
      <c r="H828" s="11">
        <v>8</v>
      </c>
      <c r="I828" s="20" t="s">
        <v>259</v>
      </c>
      <c r="J828" s="11" t="s">
        <v>261</v>
      </c>
      <c r="K828" s="11" t="s">
        <v>2877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44593</v>
      </c>
      <c r="H829" s="11">
        <v>8</v>
      </c>
      <c r="I829" s="20" t="s">
        <v>259</v>
      </c>
      <c r="J829" s="11" t="s">
        <v>261</v>
      </c>
      <c r="K829" s="11" t="s">
        <v>2877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44593</v>
      </c>
      <c r="H830" s="11">
        <v>8</v>
      </c>
      <c r="I830" s="20" t="s">
        <v>259</v>
      </c>
      <c r="J830" s="11" t="s">
        <v>261</v>
      </c>
      <c r="K830" s="11" t="s">
        <v>2877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44593</v>
      </c>
      <c r="H831" s="11">
        <v>8</v>
      </c>
      <c r="I831" s="20" t="s">
        <v>259</v>
      </c>
      <c r="J831" s="11" t="s">
        <v>261</v>
      </c>
      <c r="K831" s="11" t="s">
        <v>2877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44593</v>
      </c>
      <c r="H832" s="11">
        <v>8</v>
      </c>
      <c r="I832" s="20" t="s">
        <v>259</v>
      </c>
      <c r="J832" s="11" t="s">
        <v>261</v>
      </c>
      <c r="K832" s="11" t="s">
        <v>2877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44593</v>
      </c>
      <c r="H833" s="11">
        <v>8</v>
      </c>
      <c r="I833" s="20" t="s">
        <v>259</v>
      </c>
      <c r="J833" s="11" t="s">
        <v>261</v>
      </c>
      <c r="K833" s="11" t="s">
        <v>2877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44593</v>
      </c>
      <c r="H834" s="11">
        <v>8</v>
      </c>
      <c r="I834" s="20" t="s">
        <v>259</v>
      </c>
      <c r="J834" s="11" t="s">
        <v>261</v>
      </c>
      <c r="K834" s="11" t="s">
        <v>2877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44593</v>
      </c>
      <c r="H835" s="11">
        <v>8</v>
      </c>
      <c r="I835" s="20" t="s">
        <v>259</v>
      </c>
      <c r="J835" s="11" t="s">
        <v>261</v>
      </c>
      <c r="K835" s="11" t="s">
        <v>2877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44593</v>
      </c>
      <c r="H836" s="11">
        <v>8</v>
      </c>
      <c r="I836" s="20" t="s">
        <v>259</v>
      </c>
      <c r="J836" s="11" t="s">
        <v>261</v>
      </c>
      <c r="K836" s="11" t="s">
        <v>2877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44593</v>
      </c>
      <c r="H837" s="11">
        <v>8</v>
      </c>
      <c r="I837" s="20" t="s">
        <v>259</v>
      </c>
      <c r="J837" s="11" t="s">
        <v>261</v>
      </c>
      <c r="K837" s="11" t="s">
        <v>2877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44593</v>
      </c>
      <c r="H838" s="11">
        <v>8</v>
      </c>
      <c r="I838" s="20" t="s">
        <v>259</v>
      </c>
      <c r="J838" s="11" t="s">
        <v>261</v>
      </c>
      <c r="K838" s="11" t="s">
        <v>2877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44593</v>
      </c>
      <c r="H839" s="11">
        <v>8</v>
      </c>
      <c r="I839" s="20" t="s">
        <v>259</v>
      </c>
      <c r="J839" s="11" t="s">
        <v>261</v>
      </c>
      <c r="K839" s="11" t="s">
        <v>2877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44593</v>
      </c>
      <c r="H840" s="11">
        <v>8</v>
      </c>
      <c r="I840" s="20" t="s">
        <v>259</v>
      </c>
      <c r="J840" s="11" t="s">
        <v>261</v>
      </c>
      <c r="K840" s="11" t="s">
        <v>2877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44593</v>
      </c>
      <c r="H841" s="11">
        <v>8</v>
      </c>
      <c r="I841" s="20" t="s">
        <v>259</v>
      </c>
      <c r="J841" s="11" t="s">
        <v>261</v>
      </c>
      <c r="K841" s="11" t="s">
        <v>2877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44593</v>
      </c>
      <c r="H842" s="11">
        <v>8</v>
      </c>
      <c r="I842" s="20" t="s">
        <v>259</v>
      </c>
      <c r="J842" s="11" t="s">
        <v>261</v>
      </c>
      <c r="K842" s="11" t="s">
        <v>2877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44593</v>
      </c>
      <c r="H843" s="11">
        <v>8</v>
      </c>
      <c r="I843" s="20" t="s">
        <v>259</v>
      </c>
      <c r="J843" s="11" t="s">
        <v>261</v>
      </c>
      <c r="K843" s="11" t="s">
        <v>2877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44593</v>
      </c>
      <c r="H844" s="11">
        <v>8</v>
      </c>
      <c r="I844" s="20" t="s">
        <v>259</v>
      </c>
      <c r="J844" s="11" t="s">
        <v>261</v>
      </c>
      <c r="K844" s="11" t="s">
        <v>2877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44593</v>
      </c>
      <c r="H845" s="11">
        <v>8</v>
      </c>
      <c r="I845" s="20" t="s">
        <v>259</v>
      </c>
      <c r="J845" s="11" t="s">
        <v>261</v>
      </c>
      <c r="K845" s="11" t="s">
        <v>2877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44593</v>
      </c>
      <c r="H846" s="11">
        <v>8</v>
      </c>
      <c r="I846" s="20" t="s">
        <v>259</v>
      </c>
      <c r="J846" s="11" t="s">
        <v>261</v>
      </c>
      <c r="K846" s="11" t="s">
        <v>2877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44593</v>
      </c>
      <c r="H847" s="11">
        <v>8</v>
      </c>
      <c r="I847" s="20" t="s">
        <v>259</v>
      </c>
      <c r="J847" s="11" t="s">
        <v>261</v>
      </c>
      <c r="K847" s="11" t="s">
        <v>2877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44593</v>
      </c>
      <c r="H848" s="11">
        <v>8</v>
      </c>
      <c r="I848" s="20" t="s">
        <v>259</v>
      </c>
      <c r="J848" s="11" t="s">
        <v>261</v>
      </c>
      <c r="K848" s="11" t="s">
        <v>2877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44593</v>
      </c>
      <c r="H849" s="11">
        <v>8</v>
      </c>
      <c r="I849" s="20" t="s">
        <v>259</v>
      </c>
      <c r="J849" s="11" t="s">
        <v>261</v>
      </c>
      <c r="K849" s="11" t="s">
        <v>2877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44593</v>
      </c>
      <c r="H850" s="11">
        <v>8</v>
      </c>
      <c r="I850" s="20" t="s">
        <v>259</v>
      </c>
      <c r="J850" s="11" t="s">
        <v>261</v>
      </c>
      <c r="K850" s="11" t="s">
        <v>2877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44593</v>
      </c>
      <c r="H851" s="11">
        <v>8</v>
      </c>
      <c r="I851" s="20" t="s">
        <v>259</v>
      </c>
      <c r="J851" s="11" t="s">
        <v>261</v>
      </c>
      <c r="K851" s="11" t="s">
        <v>2877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44593</v>
      </c>
      <c r="H852" s="11">
        <v>8</v>
      </c>
      <c r="I852" s="20" t="s">
        <v>259</v>
      </c>
      <c r="J852" s="11" t="s">
        <v>261</v>
      </c>
      <c r="K852" s="11" t="s">
        <v>2877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44593</v>
      </c>
      <c r="H853" s="11">
        <v>8</v>
      </c>
      <c r="I853" s="20" t="s">
        <v>259</v>
      </c>
      <c r="J853" s="11" t="s">
        <v>261</v>
      </c>
      <c r="K853" s="11" t="s">
        <v>2877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44593</v>
      </c>
      <c r="H854" s="11">
        <v>8</v>
      </c>
      <c r="I854" s="20" t="s">
        <v>259</v>
      </c>
      <c r="J854" s="11" t="s">
        <v>261</v>
      </c>
      <c r="K854" s="11" t="s">
        <v>2877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44593</v>
      </c>
      <c r="H855" s="11">
        <v>8</v>
      </c>
      <c r="I855" s="20" t="s">
        <v>259</v>
      </c>
      <c r="J855" s="11" t="s">
        <v>261</v>
      </c>
      <c r="K855" s="11" t="s">
        <v>2877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44593</v>
      </c>
      <c r="H856" s="11">
        <v>8</v>
      </c>
      <c r="I856" s="20" t="s">
        <v>259</v>
      </c>
      <c r="J856" s="11" t="s">
        <v>261</v>
      </c>
      <c r="K856" s="11" t="s">
        <v>2877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44593</v>
      </c>
      <c r="H857" s="11">
        <v>8</v>
      </c>
      <c r="I857" s="20" t="s">
        <v>259</v>
      </c>
      <c r="J857" s="11" t="s">
        <v>261</v>
      </c>
      <c r="K857" s="11" t="s">
        <v>2877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44593</v>
      </c>
      <c r="H858" s="11">
        <v>8</v>
      </c>
      <c r="I858" s="20" t="s">
        <v>259</v>
      </c>
      <c r="J858" s="11" t="s">
        <v>261</v>
      </c>
      <c r="K858" s="11" t="s">
        <v>2877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44593</v>
      </c>
      <c r="H859" s="11">
        <v>8</v>
      </c>
      <c r="I859" s="20" t="s">
        <v>259</v>
      </c>
      <c r="J859" s="11" t="s">
        <v>261</v>
      </c>
      <c r="K859" s="11" t="s">
        <v>2877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44593</v>
      </c>
      <c r="H860" s="11">
        <v>8</v>
      </c>
      <c r="I860" s="20" t="s">
        <v>259</v>
      </c>
      <c r="J860" s="11" t="s">
        <v>261</v>
      </c>
      <c r="K860" s="11" t="s">
        <v>2877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44593</v>
      </c>
      <c r="H861" s="11">
        <v>8</v>
      </c>
      <c r="I861" s="20" t="s">
        <v>259</v>
      </c>
      <c r="J861" s="11" t="s">
        <v>261</v>
      </c>
      <c r="K861" s="11" t="s">
        <v>2877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44593</v>
      </c>
      <c r="H862" s="11">
        <v>8</v>
      </c>
      <c r="I862" s="20" t="s">
        <v>259</v>
      </c>
      <c r="J862" s="11" t="s">
        <v>261</v>
      </c>
      <c r="K862" s="11" t="s">
        <v>2877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44593</v>
      </c>
      <c r="H863" s="11">
        <v>8</v>
      </c>
      <c r="I863" s="20" t="s">
        <v>259</v>
      </c>
      <c r="J863" s="11" t="s">
        <v>261</v>
      </c>
      <c r="K863" s="11" t="s">
        <v>2877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44593</v>
      </c>
      <c r="H864" s="11">
        <v>8</v>
      </c>
      <c r="I864" s="20" t="s">
        <v>259</v>
      </c>
      <c r="J864" s="11" t="s">
        <v>261</v>
      </c>
      <c r="K864" s="11" t="s">
        <v>2877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44593</v>
      </c>
      <c r="H865" s="11">
        <v>8</v>
      </c>
      <c r="I865" s="20" t="s">
        <v>259</v>
      </c>
      <c r="J865" s="11" t="s">
        <v>261</v>
      </c>
      <c r="K865" s="11" t="s">
        <v>2877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44593</v>
      </c>
      <c r="H866" s="11">
        <v>8</v>
      </c>
      <c r="I866" s="20" t="s">
        <v>259</v>
      </c>
      <c r="J866" s="11" t="s">
        <v>261</v>
      </c>
      <c r="K866" s="11" t="s">
        <v>2877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44593</v>
      </c>
      <c r="H867" s="11">
        <v>8</v>
      </c>
      <c r="I867" s="20" t="s">
        <v>259</v>
      </c>
      <c r="J867" s="11" t="s">
        <v>261</v>
      </c>
      <c r="K867" s="11" t="s">
        <v>2877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44593</v>
      </c>
      <c r="H868" s="11">
        <v>8</v>
      </c>
      <c r="I868" s="20" t="s">
        <v>259</v>
      </c>
      <c r="J868" s="11" t="s">
        <v>261</v>
      </c>
      <c r="K868" s="11" t="s">
        <v>2877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44593</v>
      </c>
      <c r="H869" s="11">
        <v>8</v>
      </c>
      <c r="I869" s="20" t="s">
        <v>259</v>
      </c>
      <c r="J869" s="11" t="s">
        <v>261</v>
      </c>
      <c r="K869" s="11" t="s">
        <v>2877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44593</v>
      </c>
      <c r="H870" s="11">
        <v>8</v>
      </c>
      <c r="I870" s="20" t="s">
        <v>259</v>
      </c>
      <c r="J870" s="11" t="s">
        <v>261</v>
      </c>
      <c r="K870" s="11" t="s">
        <v>2877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44593</v>
      </c>
      <c r="H871" s="11">
        <v>8</v>
      </c>
      <c r="I871" s="20" t="s">
        <v>259</v>
      </c>
      <c r="J871" s="11" t="s">
        <v>261</v>
      </c>
      <c r="K871" s="11" t="s">
        <v>2877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44593</v>
      </c>
      <c r="H872" s="11">
        <v>8</v>
      </c>
      <c r="I872" s="20" t="s">
        <v>259</v>
      </c>
      <c r="J872" s="11" t="s">
        <v>261</v>
      </c>
      <c r="K872" s="11" t="s">
        <v>2877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44593</v>
      </c>
      <c r="H873" s="11">
        <v>8</v>
      </c>
      <c r="I873" s="20" t="s">
        <v>259</v>
      </c>
      <c r="J873" s="11" t="s">
        <v>261</v>
      </c>
      <c r="K873" s="11" t="s">
        <v>2877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44593</v>
      </c>
      <c r="H874" s="11">
        <v>8</v>
      </c>
      <c r="I874" s="20" t="s">
        <v>259</v>
      </c>
      <c r="J874" s="11" t="s">
        <v>261</v>
      </c>
      <c r="K874" s="11" t="s">
        <v>2877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44593</v>
      </c>
      <c r="H875" s="11">
        <v>8</v>
      </c>
      <c r="I875" s="20" t="s">
        <v>259</v>
      </c>
      <c r="J875" s="11" t="s">
        <v>261</v>
      </c>
      <c r="K875" s="11" t="s">
        <v>2877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44593</v>
      </c>
      <c r="H876" s="11">
        <v>8</v>
      </c>
      <c r="I876" s="20" t="s">
        <v>259</v>
      </c>
      <c r="J876" s="11" t="s">
        <v>261</v>
      </c>
      <c r="K876" s="11" t="s">
        <v>2877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44593</v>
      </c>
      <c r="H877" s="11">
        <v>8</v>
      </c>
      <c r="I877" s="20" t="s">
        <v>259</v>
      </c>
      <c r="J877" s="11" t="s">
        <v>261</v>
      </c>
      <c r="K877" s="11" t="s">
        <v>2877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44593</v>
      </c>
      <c r="H878" s="11">
        <v>8</v>
      </c>
      <c r="I878" s="20" t="s">
        <v>259</v>
      </c>
      <c r="J878" s="11" t="s">
        <v>261</v>
      </c>
      <c r="K878" s="11" t="s">
        <v>2877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44593</v>
      </c>
      <c r="H879" s="11">
        <v>8</v>
      </c>
      <c r="I879" s="20" t="s">
        <v>259</v>
      </c>
      <c r="J879" s="11" t="s">
        <v>261</v>
      </c>
      <c r="K879" s="11" t="s">
        <v>2877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44593</v>
      </c>
      <c r="H880" s="11">
        <v>8</v>
      </c>
      <c r="I880" s="20" t="s">
        <v>259</v>
      </c>
      <c r="J880" s="11" t="s">
        <v>261</v>
      </c>
      <c r="K880" s="11" t="s">
        <v>2877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44593</v>
      </c>
      <c r="H881" s="11">
        <v>8</v>
      </c>
      <c r="I881" s="20" t="s">
        <v>259</v>
      </c>
      <c r="J881" s="11" t="s">
        <v>261</v>
      </c>
      <c r="K881" s="11" t="s">
        <v>2877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44593</v>
      </c>
      <c r="H882" s="11">
        <v>8</v>
      </c>
      <c r="I882" s="20" t="s">
        <v>259</v>
      </c>
      <c r="J882" s="11" t="s">
        <v>261</v>
      </c>
      <c r="K882" s="11" t="s">
        <v>2877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44593</v>
      </c>
      <c r="H883" s="11">
        <v>8</v>
      </c>
      <c r="I883" s="20" t="s">
        <v>259</v>
      </c>
      <c r="J883" s="11" t="s">
        <v>261</v>
      </c>
      <c r="K883" s="11" t="s">
        <v>2877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44593</v>
      </c>
      <c r="H884" s="11">
        <v>8</v>
      </c>
      <c r="I884" s="20" t="s">
        <v>259</v>
      </c>
      <c r="J884" s="11" t="s">
        <v>261</v>
      </c>
      <c r="K884" s="11" t="s">
        <v>2877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44593</v>
      </c>
      <c r="H885" s="11">
        <v>8</v>
      </c>
      <c r="I885" s="20" t="s">
        <v>259</v>
      </c>
      <c r="J885" s="11" t="s">
        <v>261</v>
      </c>
      <c r="K885" s="11" t="s">
        <v>2877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44593</v>
      </c>
      <c r="H886" s="11">
        <v>8</v>
      </c>
      <c r="I886" s="20" t="s">
        <v>259</v>
      </c>
      <c r="J886" s="11" t="s">
        <v>261</v>
      </c>
      <c r="K886" s="11" t="s">
        <v>2877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44593</v>
      </c>
      <c r="H887" s="11">
        <v>8</v>
      </c>
      <c r="I887" s="20" t="s">
        <v>259</v>
      </c>
      <c r="J887" s="11" t="s">
        <v>261</v>
      </c>
      <c r="K887" s="11" t="s">
        <v>2877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44593</v>
      </c>
      <c r="H888" s="11">
        <v>8</v>
      </c>
      <c r="I888" s="20" t="s">
        <v>259</v>
      </c>
      <c r="J888" s="11" t="s">
        <v>261</v>
      </c>
      <c r="K888" s="11" t="s">
        <v>2877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44593</v>
      </c>
      <c r="H889" s="11">
        <v>8</v>
      </c>
      <c r="I889" s="20" t="s">
        <v>259</v>
      </c>
      <c r="J889" s="11" t="s">
        <v>261</v>
      </c>
      <c r="K889" s="11" t="s">
        <v>2877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44593</v>
      </c>
      <c r="H890" s="11">
        <v>8</v>
      </c>
      <c r="I890" s="20" t="s">
        <v>259</v>
      </c>
      <c r="J890" s="11" t="s">
        <v>261</v>
      </c>
      <c r="K890" s="11" t="s">
        <v>2877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44593</v>
      </c>
      <c r="H891" s="11">
        <v>8</v>
      </c>
      <c r="I891" s="20" t="s">
        <v>259</v>
      </c>
      <c r="J891" s="11" t="s">
        <v>261</v>
      </c>
      <c r="K891" s="11" t="s">
        <v>2877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44593</v>
      </c>
      <c r="H892" s="11">
        <v>8</v>
      </c>
      <c r="I892" s="20" t="s">
        <v>259</v>
      </c>
      <c r="J892" s="11" t="s">
        <v>261</v>
      </c>
      <c r="K892" s="11" t="s">
        <v>2877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44593</v>
      </c>
      <c r="H893" s="11">
        <v>8</v>
      </c>
      <c r="I893" s="20" t="s">
        <v>259</v>
      </c>
      <c r="J893" s="11" t="s">
        <v>261</v>
      </c>
      <c r="K893" s="11" t="s">
        <v>2877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44593</v>
      </c>
      <c r="H894" s="11">
        <v>8</v>
      </c>
      <c r="I894" s="20" t="s">
        <v>259</v>
      </c>
      <c r="J894" s="11" t="s">
        <v>261</v>
      </c>
      <c r="K894" s="11" t="s">
        <v>2877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44593</v>
      </c>
      <c r="H895" s="11">
        <v>8</v>
      </c>
      <c r="I895" s="20" t="s">
        <v>259</v>
      </c>
      <c r="J895" s="11" t="s">
        <v>261</v>
      </c>
      <c r="K895" s="11" t="s">
        <v>2877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44593</v>
      </c>
      <c r="H896" s="11">
        <v>8</v>
      </c>
      <c r="I896" s="20" t="s">
        <v>259</v>
      </c>
      <c r="J896" s="11" t="s">
        <v>261</v>
      </c>
      <c r="K896" s="11" t="s">
        <v>2877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44593</v>
      </c>
      <c r="H897" s="11">
        <v>8</v>
      </c>
      <c r="I897" s="20" t="s">
        <v>259</v>
      </c>
      <c r="J897" s="11" t="s">
        <v>261</v>
      </c>
      <c r="K897" s="11" t="s">
        <v>2877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44593</v>
      </c>
      <c r="H898" s="11">
        <v>8</v>
      </c>
      <c r="I898" s="20" t="s">
        <v>259</v>
      </c>
      <c r="J898" s="11" t="s">
        <v>261</v>
      </c>
      <c r="K898" s="11" t="s">
        <v>2877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44593</v>
      </c>
      <c r="H899" s="11">
        <v>8</v>
      </c>
      <c r="I899" s="20" t="s">
        <v>259</v>
      </c>
      <c r="J899" s="11" t="s">
        <v>261</v>
      </c>
      <c r="K899" s="11" t="s">
        <v>2877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44593</v>
      </c>
      <c r="H900" s="11">
        <v>8</v>
      </c>
      <c r="I900" s="20" t="s">
        <v>259</v>
      </c>
      <c r="J900" s="11" t="s">
        <v>261</v>
      </c>
      <c r="K900" s="11" t="s">
        <v>2877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44593</v>
      </c>
      <c r="H901" s="11">
        <v>8</v>
      </c>
      <c r="I901" s="20" t="s">
        <v>259</v>
      </c>
      <c r="J901" s="11" t="s">
        <v>261</v>
      </c>
      <c r="K901" s="11" t="s">
        <v>2877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44593</v>
      </c>
      <c r="H902" s="11">
        <v>8</v>
      </c>
      <c r="I902" s="20" t="s">
        <v>259</v>
      </c>
      <c r="J902" s="11" t="s">
        <v>261</v>
      </c>
      <c r="K902" s="11" t="s">
        <v>2877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44593</v>
      </c>
      <c r="H903" s="11">
        <v>8</v>
      </c>
      <c r="I903" s="20" t="s">
        <v>259</v>
      </c>
      <c r="J903" s="11" t="s">
        <v>261</v>
      </c>
      <c r="K903" s="11" t="s">
        <v>2877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44593</v>
      </c>
      <c r="H904" s="11">
        <v>8</v>
      </c>
      <c r="I904" s="20" t="s">
        <v>259</v>
      </c>
      <c r="J904" s="11" t="s">
        <v>261</v>
      </c>
      <c r="K904" s="11" t="s">
        <v>2877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44593</v>
      </c>
      <c r="H905" s="11">
        <v>8</v>
      </c>
      <c r="I905" s="20" t="s">
        <v>259</v>
      </c>
      <c r="J905" s="11" t="s">
        <v>261</v>
      </c>
      <c r="K905" s="11" t="s">
        <v>2877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44593</v>
      </c>
      <c r="H906" s="11">
        <v>8</v>
      </c>
      <c r="I906" s="20" t="s">
        <v>259</v>
      </c>
      <c r="J906" s="11" t="s">
        <v>261</v>
      </c>
      <c r="K906" s="11" t="s">
        <v>2877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44593</v>
      </c>
      <c r="H907" s="11">
        <v>8</v>
      </c>
      <c r="I907" s="20" t="s">
        <v>259</v>
      </c>
      <c r="J907" s="11" t="s">
        <v>261</v>
      </c>
      <c r="K907" s="11" t="s">
        <v>2877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44593</v>
      </c>
      <c r="H908" s="11">
        <v>8</v>
      </c>
      <c r="I908" s="20" t="s">
        <v>259</v>
      </c>
      <c r="J908" s="11" t="s">
        <v>261</v>
      </c>
      <c r="K908" s="11" t="s">
        <v>2877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44593</v>
      </c>
      <c r="H909" s="11">
        <v>8</v>
      </c>
      <c r="I909" s="20" t="s">
        <v>259</v>
      </c>
      <c r="J909" s="11" t="s">
        <v>261</v>
      </c>
      <c r="K909" s="11" t="s">
        <v>2877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44593</v>
      </c>
      <c r="H910" s="11">
        <v>8</v>
      </c>
      <c r="I910" s="20" t="s">
        <v>259</v>
      </c>
      <c r="J910" s="11" t="s">
        <v>261</v>
      </c>
      <c r="K910" s="11" t="s">
        <v>2877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44593</v>
      </c>
      <c r="H911" s="11">
        <v>8</v>
      </c>
      <c r="I911" s="20" t="s">
        <v>259</v>
      </c>
      <c r="J911" s="11" t="s">
        <v>261</v>
      </c>
      <c r="K911" s="11" t="s">
        <v>2877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44593</v>
      </c>
      <c r="H912" s="11">
        <v>8</v>
      </c>
      <c r="I912" s="20" t="s">
        <v>259</v>
      </c>
      <c r="J912" s="11" t="s">
        <v>261</v>
      </c>
      <c r="K912" s="11" t="s">
        <v>2877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44593</v>
      </c>
      <c r="H913" s="11">
        <v>8</v>
      </c>
      <c r="I913" s="20" t="s">
        <v>259</v>
      </c>
      <c r="J913" s="11" t="s">
        <v>261</v>
      </c>
      <c r="K913" s="11" t="s">
        <v>2877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44593</v>
      </c>
      <c r="H914" s="11">
        <v>8</v>
      </c>
      <c r="I914" s="20" t="s">
        <v>259</v>
      </c>
      <c r="J914" s="11" t="s">
        <v>261</v>
      </c>
      <c r="K914" s="11" t="s">
        <v>2877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44593</v>
      </c>
      <c r="H915" s="11">
        <v>8</v>
      </c>
      <c r="I915" s="20" t="s">
        <v>259</v>
      </c>
      <c r="J915" s="11" t="s">
        <v>261</v>
      </c>
      <c r="K915" s="11" t="s">
        <v>2877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44593</v>
      </c>
      <c r="H916" s="11">
        <v>8</v>
      </c>
      <c r="I916" s="20" t="s">
        <v>259</v>
      </c>
      <c r="J916" s="11" t="s">
        <v>261</v>
      </c>
      <c r="K916" s="11" t="s">
        <v>2877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44593</v>
      </c>
      <c r="H917" s="11">
        <v>8</v>
      </c>
      <c r="I917" s="20" t="s">
        <v>259</v>
      </c>
      <c r="J917" s="11" t="s">
        <v>261</v>
      </c>
      <c r="K917" s="11" t="s">
        <v>2877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44593</v>
      </c>
      <c r="H918" s="11">
        <v>8</v>
      </c>
      <c r="I918" s="20" t="s">
        <v>259</v>
      </c>
      <c r="J918" s="11" t="s">
        <v>261</v>
      </c>
      <c r="K918" s="11" t="s">
        <v>2877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44593</v>
      </c>
      <c r="H919" s="11">
        <v>8</v>
      </c>
      <c r="I919" s="20" t="s">
        <v>259</v>
      </c>
      <c r="J919" s="11" t="s">
        <v>261</v>
      </c>
      <c r="K919" s="11" t="s">
        <v>2877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44593</v>
      </c>
      <c r="H920" s="11">
        <v>8</v>
      </c>
      <c r="I920" s="20" t="s">
        <v>259</v>
      </c>
      <c r="J920" s="11" t="s">
        <v>261</v>
      </c>
      <c r="K920" s="11" t="s">
        <v>2877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44593</v>
      </c>
      <c r="H921" s="11">
        <v>8</v>
      </c>
      <c r="I921" s="20" t="s">
        <v>259</v>
      </c>
      <c r="J921" s="11" t="s">
        <v>261</v>
      </c>
      <c r="K921" s="11" t="s">
        <v>2877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44593</v>
      </c>
      <c r="H922" s="11">
        <v>8</v>
      </c>
      <c r="I922" s="20" t="s">
        <v>259</v>
      </c>
      <c r="J922" s="11" t="s">
        <v>261</v>
      </c>
      <c r="K922" s="11" t="s">
        <v>2877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44593</v>
      </c>
      <c r="H923" s="11">
        <v>8</v>
      </c>
      <c r="I923" s="20" t="s">
        <v>259</v>
      </c>
      <c r="J923" s="11" t="s">
        <v>261</v>
      </c>
      <c r="K923" s="11" t="s">
        <v>2877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44593</v>
      </c>
      <c r="H924" s="11">
        <v>8</v>
      </c>
      <c r="I924" s="20" t="s">
        <v>259</v>
      </c>
      <c r="J924" s="11" t="s">
        <v>261</v>
      </c>
      <c r="K924" s="11" t="s">
        <v>2877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44593</v>
      </c>
      <c r="H925" s="11">
        <v>8</v>
      </c>
      <c r="I925" s="20" t="s">
        <v>259</v>
      </c>
      <c r="J925" s="11" t="s">
        <v>261</v>
      </c>
      <c r="K925" s="11" t="s">
        <v>2877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44593</v>
      </c>
      <c r="H926" s="11">
        <v>8</v>
      </c>
      <c r="I926" s="20" t="s">
        <v>259</v>
      </c>
      <c r="J926" s="11" t="s">
        <v>261</v>
      </c>
      <c r="K926" s="11" t="s">
        <v>2877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44593</v>
      </c>
      <c r="H927" s="11">
        <v>8</v>
      </c>
      <c r="I927" s="20" t="s">
        <v>259</v>
      </c>
      <c r="J927" s="11" t="s">
        <v>261</v>
      </c>
      <c r="K927" s="11" t="s">
        <v>2877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44593</v>
      </c>
      <c r="H928" s="11">
        <v>8</v>
      </c>
      <c r="I928" s="20" t="s">
        <v>259</v>
      </c>
      <c r="J928" s="11" t="s">
        <v>261</v>
      </c>
      <c r="K928" s="11" t="s">
        <v>2877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44593</v>
      </c>
      <c r="H929" s="11">
        <v>8</v>
      </c>
      <c r="I929" s="20" t="s">
        <v>259</v>
      </c>
      <c r="J929" s="11" t="s">
        <v>261</v>
      </c>
      <c r="K929" s="11" t="s">
        <v>2877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44593</v>
      </c>
      <c r="H930" s="11">
        <v>8</v>
      </c>
      <c r="I930" s="20" t="s">
        <v>259</v>
      </c>
      <c r="J930" s="11" t="s">
        <v>261</v>
      </c>
      <c r="K930" s="11" t="s">
        <v>2877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44593</v>
      </c>
      <c r="H931" s="11">
        <v>8</v>
      </c>
      <c r="I931" s="20" t="s">
        <v>259</v>
      </c>
      <c r="J931" s="11" t="s">
        <v>261</v>
      </c>
      <c r="K931" s="11" t="s">
        <v>2877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44593</v>
      </c>
      <c r="H932" s="11">
        <v>8</v>
      </c>
      <c r="I932" s="20" t="s">
        <v>259</v>
      </c>
      <c r="J932" s="11" t="s">
        <v>261</v>
      </c>
      <c r="K932" s="11" t="s">
        <v>2877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44593</v>
      </c>
      <c r="H933" s="11">
        <v>8</v>
      </c>
      <c r="I933" s="20" t="s">
        <v>259</v>
      </c>
      <c r="J933" s="11" t="s">
        <v>261</v>
      </c>
      <c r="K933" s="11" t="s">
        <v>2877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44593</v>
      </c>
      <c r="H934" s="11">
        <v>8</v>
      </c>
      <c r="I934" s="20" t="s">
        <v>259</v>
      </c>
      <c r="J934" s="11" t="s">
        <v>261</v>
      </c>
      <c r="K934" s="11" t="s">
        <v>2877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44593</v>
      </c>
      <c r="H935" s="11">
        <v>8</v>
      </c>
      <c r="I935" s="20" t="s">
        <v>259</v>
      </c>
      <c r="J935" s="11" t="s">
        <v>261</v>
      </c>
      <c r="K935" s="11" t="s">
        <v>2877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44593</v>
      </c>
      <c r="H936" s="11">
        <v>8</v>
      </c>
      <c r="I936" s="20" t="s">
        <v>259</v>
      </c>
      <c r="J936" s="11" t="s">
        <v>261</v>
      </c>
      <c r="K936" s="11" t="s">
        <v>2877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44593</v>
      </c>
      <c r="H937" s="11">
        <v>8</v>
      </c>
      <c r="I937" s="20" t="s">
        <v>259</v>
      </c>
      <c r="J937" s="11" t="s">
        <v>261</v>
      </c>
      <c r="K937" s="11" t="s">
        <v>2877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44593</v>
      </c>
      <c r="H938" s="11">
        <v>8</v>
      </c>
      <c r="I938" s="20" t="s">
        <v>259</v>
      </c>
      <c r="J938" s="11" t="s">
        <v>261</v>
      </c>
      <c r="K938" s="11" t="s">
        <v>2877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44593</v>
      </c>
      <c r="H939" s="11">
        <v>8</v>
      </c>
      <c r="I939" s="20" t="s">
        <v>259</v>
      </c>
      <c r="J939" s="11" t="s">
        <v>261</v>
      </c>
      <c r="K939" s="11" t="s">
        <v>2877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44593</v>
      </c>
      <c r="H940" s="11">
        <v>8</v>
      </c>
      <c r="I940" s="20" t="s">
        <v>259</v>
      </c>
      <c r="J940" s="11" t="s">
        <v>261</v>
      </c>
      <c r="K940" s="11" t="s">
        <v>2877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44593</v>
      </c>
      <c r="H941" s="11">
        <v>8</v>
      </c>
      <c r="I941" s="20" t="s">
        <v>259</v>
      </c>
      <c r="J941" s="11" t="s">
        <v>261</v>
      </c>
      <c r="K941" s="11" t="s">
        <v>2877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44593</v>
      </c>
      <c r="H942" s="11">
        <v>8</v>
      </c>
      <c r="I942" s="20" t="s">
        <v>259</v>
      </c>
      <c r="J942" s="11" t="s">
        <v>261</v>
      </c>
      <c r="K942" s="11" t="s">
        <v>2877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44593</v>
      </c>
      <c r="H943" s="11">
        <v>8</v>
      </c>
      <c r="I943" s="20" t="s">
        <v>259</v>
      </c>
      <c r="J943" s="11" t="s">
        <v>261</v>
      </c>
      <c r="K943" s="11" t="s">
        <v>2877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44593</v>
      </c>
      <c r="H944" s="11">
        <v>8</v>
      </c>
      <c r="I944" s="20" t="s">
        <v>259</v>
      </c>
      <c r="J944" s="11" t="s">
        <v>261</v>
      </c>
      <c r="K944" s="11" t="s">
        <v>2877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44593</v>
      </c>
      <c r="H945" s="11">
        <v>8</v>
      </c>
      <c r="I945" s="20" t="s">
        <v>259</v>
      </c>
      <c r="J945" s="11" t="s">
        <v>261</v>
      </c>
      <c r="K945" s="11" t="s">
        <v>2877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44593</v>
      </c>
      <c r="H946" s="11">
        <v>8</v>
      </c>
      <c r="I946" s="20" t="s">
        <v>259</v>
      </c>
      <c r="J946" s="11" t="s">
        <v>261</v>
      </c>
      <c r="K946" s="11" t="s">
        <v>2877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44593</v>
      </c>
      <c r="H947" s="11">
        <v>8</v>
      </c>
      <c r="I947" s="20" t="s">
        <v>259</v>
      </c>
      <c r="J947" s="11" t="s">
        <v>261</v>
      </c>
      <c r="K947" s="11" t="s">
        <v>2877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44593</v>
      </c>
      <c r="H948" s="11">
        <v>8</v>
      </c>
      <c r="I948" s="20" t="s">
        <v>259</v>
      </c>
      <c r="J948" s="11" t="s">
        <v>261</v>
      </c>
      <c r="K948" s="11" t="s">
        <v>2877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44593</v>
      </c>
      <c r="H949" s="11">
        <v>8</v>
      </c>
      <c r="I949" s="20" t="s">
        <v>259</v>
      </c>
      <c r="J949" s="11" t="s">
        <v>261</v>
      </c>
      <c r="K949" s="11" t="s">
        <v>2877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44593</v>
      </c>
      <c r="H950" s="11">
        <v>8</v>
      </c>
      <c r="I950" s="20" t="s">
        <v>259</v>
      </c>
      <c r="J950" s="11" t="s">
        <v>261</v>
      </c>
      <c r="K950" s="11" t="s">
        <v>2877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44593</v>
      </c>
      <c r="H951" s="11">
        <v>8</v>
      </c>
      <c r="I951" s="20" t="s">
        <v>259</v>
      </c>
      <c r="J951" s="11" t="s">
        <v>261</v>
      </c>
      <c r="K951" s="11" t="s">
        <v>2877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44593</v>
      </c>
      <c r="H952" s="11">
        <v>8</v>
      </c>
      <c r="I952" s="20" t="s">
        <v>259</v>
      </c>
      <c r="J952" s="11" t="s">
        <v>261</v>
      </c>
      <c r="K952" s="11" t="s">
        <v>2877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44593</v>
      </c>
      <c r="H953" s="11">
        <v>8</v>
      </c>
      <c r="I953" s="20" t="s">
        <v>259</v>
      </c>
      <c r="J953" s="11" t="s">
        <v>261</v>
      </c>
      <c r="K953" s="11" t="s">
        <v>2877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44593</v>
      </c>
      <c r="H954" s="11">
        <v>8</v>
      </c>
      <c r="I954" s="20" t="s">
        <v>259</v>
      </c>
      <c r="J954" s="11" t="s">
        <v>261</v>
      </c>
      <c r="K954" s="11" t="s">
        <v>2877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44593</v>
      </c>
      <c r="H955" s="11">
        <v>8</v>
      </c>
      <c r="I955" s="20" t="s">
        <v>259</v>
      </c>
      <c r="J955" s="11" t="s">
        <v>261</v>
      </c>
      <c r="K955" s="11" t="s">
        <v>2877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44593</v>
      </c>
      <c r="H956" s="11">
        <v>8</v>
      </c>
      <c r="I956" s="20" t="s">
        <v>259</v>
      </c>
      <c r="J956" s="11" t="s">
        <v>261</v>
      </c>
      <c r="K956" s="11" t="s">
        <v>2877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44593</v>
      </c>
      <c r="H957" s="11">
        <v>8</v>
      </c>
      <c r="I957" s="20" t="s">
        <v>259</v>
      </c>
      <c r="J957" s="11" t="s">
        <v>261</v>
      </c>
      <c r="K957" s="11" t="s">
        <v>2877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44593</v>
      </c>
      <c r="H958" s="11">
        <v>8</v>
      </c>
      <c r="I958" s="20" t="s">
        <v>259</v>
      </c>
      <c r="J958" s="11" t="s">
        <v>261</v>
      </c>
      <c r="K958" s="11" t="s">
        <v>2877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44593</v>
      </c>
      <c r="H959" s="11">
        <v>8</v>
      </c>
      <c r="I959" s="20" t="s">
        <v>259</v>
      </c>
      <c r="J959" s="11" t="s">
        <v>261</v>
      </c>
      <c r="K959" s="11" t="s">
        <v>2877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44593</v>
      </c>
      <c r="H960" s="11">
        <v>8</v>
      </c>
      <c r="I960" s="20" t="s">
        <v>259</v>
      </c>
      <c r="J960" s="11" t="s">
        <v>261</v>
      </c>
      <c r="K960" s="11" t="s">
        <v>2877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44593</v>
      </c>
      <c r="H961" s="11">
        <v>8</v>
      </c>
      <c r="I961" s="20" t="s">
        <v>259</v>
      </c>
      <c r="J961" s="11" t="s">
        <v>261</v>
      </c>
      <c r="K961" s="11" t="s">
        <v>2877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44593</v>
      </c>
      <c r="H962" s="11">
        <v>8</v>
      </c>
      <c r="I962" s="20" t="s">
        <v>259</v>
      </c>
      <c r="J962" s="11" t="s">
        <v>261</v>
      </c>
      <c r="K962" s="11" t="s">
        <v>2877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44593</v>
      </c>
      <c r="H963" s="11">
        <v>8</v>
      </c>
      <c r="I963" s="20" t="s">
        <v>259</v>
      </c>
      <c r="J963" s="11" t="s">
        <v>261</v>
      </c>
      <c r="K963" s="11" t="s">
        <v>2877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44593</v>
      </c>
      <c r="H964" s="11">
        <v>8</v>
      </c>
      <c r="I964" s="20" t="s">
        <v>259</v>
      </c>
      <c r="J964" s="11" t="s">
        <v>261</v>
      </c>
      <c r="K964" s="11" t="s">
        <v>2877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44593</v>
      </c>
      <c r="H965" s="11">
        <v>8</v>
      </c>
      <c r="I965" s="20" t="s">
        <v>259</v>
      </c>
      <c r="J965" s="11" t="s">
        <v>261</v>
      </c>
      <c r="K965" s="11" t="s">
        <v>2877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44593</v>
      </c>
      <c r="H966" s="11">
        <v>8</v>
      </c>
      <c r="I966" s="20" t="s">
        <v>259</v>
      </c>
      <c r="J966" s="11" t="s">
        <v>261</v>
      </c>
      <c r="K966" s="11" t="s">
        <v>2877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44593</v>
      </c>
      <c r="H967" s="11">
        <v>8</v>
      </c>
      <c r="I967" s="20" t="s">
        <v>259</v>
      </c>
      <c r="J967" s="11" t="s">
        <v>261</v>
      </c>
      <c r="K967" s="11" t="s">
        <v>2877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44593</v>
      </c>
      <c r="H968" s="11">
        <v>8</v>
      </c>
      <c r="I968" s="20" t="s">
        <v>259</v>
      </c>
      <c r="J968" s="11" t="s">
        <v>261</v>
      </c>
      <c r="K968" s="11" t="s">
        <v>2877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44593</v>
      </c>
      <c r="H969" s="11">
        <v>8</v>
      </c>
      <c r="I969" s="20" t="s">
        <v>259</v>
      </c>
      <c r="J969" s="11" t="s">
        <v>261</v>
      </c>
      <c r="K969" s="11" t="s">
        <v>2877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44593</v>
      </c>
      <c r="H970" s="11">
        <v>8</v>
      </c>
      <c r="I970" s="20" t="s">
        <v>259</v>
      </c>
      <c r="J970" s="11" t="s">
        <v>261</v>
      </c>
      <c r="K970" s="11" t="s">
        <v>2877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44593</v>
      </c>
      <c r="H971" s="11">
        <v>8</v>
      </c>
      <c r="I971" s="20" t="s">
        <v>259</v>
      </c>
      <c r="J971" s="11" t="s">
        <v>261</v>
      </c>
      <c r="K971" s="11" t="s">
        <v>2877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44593</v>
      </c>
      <c r="H972" s="11">
        <v>8</v>
      </c>
      <c r="I972" s="20" t="s">
        <v>259</v>
      </c>
      <c r="J972" s="11" t="s">
        <v>261</v>
      </c>
      <c r="K972" s="11" t="s">
        <v>2877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44593</v>
      </c>
      <c r="H973" s="11">
        <v>8</v>
      </c>
      <c r="I973" s="20" t="s">
        <v>259</v>
      </c>
      <c r="J973" s="11" t="s">
        <v>261</v>
      </c>
      <c r="K973" s="11" t="s">
        <v>2877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44593</v>
      </c>
      <c r="H974" s="11">
        <v>8</v>
      </c>
      <c r="I974" s="20" t="s">
        <v>259</v>
      </c>
      <c r="J974" s="11" t="s">
        <v>261</v>
      </c>
      <c r="K974" s="11" t="s">
        <v>2877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44593</v>
      </c>
      <c r="H975" s="11">
        <v>8</v>
      </c>
      <c r="I975" s="20" t="s">
        <v>259</v>
      </c>
      <c r="J975" s="11" t="s">
        <v>261</v>
      </c>
      <c r="K975" s="11" t="s">
        <v>2877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44593</v>
      </c>
      <c r="H976" s="11">
        <v>8</v>
      </c>
      <c r="I976" s="20" t="s">
        <v>259</v>
      </c>
      <c r="J976" s="11" t="s">
        <v>261</v>
      </c>
      <c r="K976" s="11" t="s">
        <v>2877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44593</v>
      </c>
      <c r="H977" s="11">
        <v>8</v>
      </c>
      <c r="I977" s="20" t="s">
        <v>259</v>
      </c>
      <c r="J977" s="11" t="s">
        <v>261</v>
      </c>
      <c r="K977" s="11" t="s">
        <v>2877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44593</v>
      </c>
      <c r="H978" s="11">
        <v>8</v>
      </c>
      <c r="I978" s="20" t="s">
        <v>259</v>
      </c>
      <c r="J978" s="11" t="s">
        <v>261</v>
      </c>
      <c r="K978" s="11" t="s">
        <v>2877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44593</v>
      </c>
      <c r="H979" s="11">
        <v>8</v>
      </c>
      <c r="I979" s="20" t="s">
        <v>259</v>
      </c>
      <c r="J979" s="11" t="s">
        <v>261</v>
      </c>
      <c r="K979" s="11" t="s">
        <v>2877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44593</v>
      </c>
      <c r="H980" s="11">
        <v>8</v>
      </c>
      <c r="I980" s="20" t="s">
        <v>259</v>
      </c>
      <c r="J980" s="11" t="s">
        <v>261</v>
      </c>
      <c r="K980" s="11" t="s">
        <v>2877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44593</v>
      </c>
      <c r="H981" s="11">
        <v>8</v>
      </c>
      <c r="I981" s="20" t="s">
        <v>259</v>
      </c>
      <c r="J981" s="11" t="s">
        <v>261</v>
      </c>
      <c r="K981" s="11" t="s">
        <v>2877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44593</v>
      </c>
      <c r="H982" s="11">
        <v>8</v>
      </c>
      <c r="I982" s="20" t="s">
        <v>259</v>
      </c>
      <c r="J982" s="11" t="s">
        <v>261</v>
      </c>
      <c r="K982" s="11" t="s">
        <v>2877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44593</v>
      </c>
      <c r="H983" s="11">
        <v>8</v>
      </c>
      <c r="I983" s="20" t="s">
        <v>259</v>
      </c>
      <c r="J983" s="11" t="s">
        <v>261</v>
      </c>
      <c r="K983" s="11" t="s">
        <v>2877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44593</v>
      </c>
      <c r="H984" s="11">
        <v>8</v>
      </c>
      <c r="I984" s="20" t="s">
        <v>259</v>
      </c>
      <c r="J984" s="11" t="s">
        <v>261</v>
      </c>
      <c r="K984" s="11" t="s">
        <v>2877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44593</v>
      </c>
      <c r="H985" s="11">
        <v>8</v>
      </c>
      <c r="I985" s="20" t="s">
        <v>259</v>
      </c>
      <c r="J985" s="11" t="s">
        <v>261</v>
      </c>
      <c r="K985" s="11" t="s">
        <v>2877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44593</v>
      </c>
      <c r="H986" s="11">
        <v>8</v>
      </c>
      <c r="I986" s="20" t="s">
        <v>259</v>
      </c>
      <c r="J986" s="11" t="s">
        <v>261</v>
      </c>
      <c r="K986" s="11" t="s">
        <v>2877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44593</v>
      </c>
      <c r="H987" s="11">
        <v>8</v>
      </c>
      <c r="I987" s="20" t="s">
        <v>259</v>
      </c>
      <c r="J987" s="11" t="s">
        <v>261</v>
      </c>
      <c r="K987" s="11" t="s">
        <v>2877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44593</v>
      </c>
      <c r="H988" s="11">
        <v>8</v>
      </c>
      <c r="I988" s="20" t="s">
        <v>259</v>
      </c>
      <c r="J988" s="11" t="s">
        <v>261</v>
      </c>
      <c r="K988" s="11" t="s">
        <v>2877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44593</v>
      </c>
      <c r="H989" s="11">
        <v>8</v>
      </c>
      <c r="I989" s="20" t="s">
        <v>259</v>
      </c>
      <c r="J989" s="11" t="s">
        <v>261</v>
      </c>
      <c r="K989" s="11" t="s">
        <v>2877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44593</v>
      </c>
      <c r="H990" s="11">
        <v>8</v>
      </c>
      <c r="I990" s="20" t="s">
        <v>259</v>
      </c>
      <c r="J990" s="11" t="s">
        <v>261</v>
      </c>
      <c r="K990" s="11" t="s">
        <v>2877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44593</v>
      </c>
      <c r="H991" s="11">
        <v>8</v>
      </c>
      <c r="I991" s="20" t="s">
        <v>259</v>
      </c>
      <c r="J991" s="11" t="s">
        <v>261</v>
      </c>
      <c r="K991" s="11" t="s">
        <v>2877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44593</v>
      </c>
      <c r="H992" s="11">
        <v>8</v>
      </c>
      <c r="I992" s="20" t="s">
        <v>259</v>
      </c>
      <c r="J992" s="11" t="s">
        <v>261</v>
      </c>
      <c r="K992" s="11" t="s">
        <v>2877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44593</v>
      </c>
      <c r="H993" s="11">
        <v>8</v>
      </c>
      <c r="I993" s="20" t="s">
        <v>259</v>
      </c>
      <c r="J993" s="11" t="s">
        <v>261</v>
      </c>
      <c r="K993" s="11" t="s">
        <v>2877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44593</v>
      </c>
      <c r="H994" s="11">
        <v>8</v>
      </c>
      <c r="I994" s="20" t="s">
        <v>259</v>
      </c>
      <c r="J994" s="11" t="s">
        <v>261</v>
      </c>
      <c r="K994" s="11" t="s">
        <v>2877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44593</v>
      </c>
      <c r="H995" s="11">
        <v>8</v>
      </c>
      <c r="I995" s="20" t="s">
        <v>259</v>
      </c>
      <c r="J995" s="11" t="s">
        <v>261</v>
      </c>
      <c r="K995" s="11" t="s">
        <v>2877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44593</v>
      </c>
      <c r="H996" s="11">
        <v>8</v>
      </c>
      <c r="I996" s="20" t="s">
        <v>259</v>
      </c>
      <c r="J996" s="11" t="s">
        <v>261</v>
      </c>
      <c r="K996" s="11" t="s">
        <v>2877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44593</v>
      </c>
      <c r="H997" s="11">
        <v>8</v>
      </c>
      <c r="I997" s="20" t="s">
        <v>259</v>
      </c>
      <c r="J997" s="11" t="s">
        <v>261</v>
      </c>
      <c r="K997" s="11" t="s">
        <v>2877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44593</v>
      </c>
      <c r="H998" s="11">
        <v>8</v>
      </c>
      <c r="I998" s="20" t="s">
        <v>259</v>
      </c>
      <c r="J998" s="11" t="s">
        <v>261</v>
      </c>
      <c r="K998" s="11" t="s">
        <v>2877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44593</v>
      </c>
      <c r="H999" s="11">
        <v>8</v>
      </c>
      <c r="I999" s="20" t="s">
        <v>259</v>
      </c>
      <c r="J999" s="11" t="s">
        <v>261</v>
      </c>
      <c r="K999" s="11" t="s">
        <v>2877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44593</v>
      </c>
      <c r="H1000" s="11">
        <v>8</v>
      </c>
      <c r="I1000" s="20" t="s">
        <v>259</v>
      </c>
      <c r="J1000" s="11" t="s">
        <v>261</v>
      </c>
      <c r="K1000" s="11" t="s">
        <v>2877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44593</v>
      </c>
      <c r="H1001" s="11">
        <v>8</v>
      </c>
      <c r="I1001" s="20" t="s">
        <v>259</v>
      </c>
      <c r="J1001" s="11" t="s">
        <v>261</v>
      </c>
      <c r="K1001" s="11" t="s">
        <v>2877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44593</v>
      </c>
      <c r="H1002" s="11">
        <v>8</v>
      </c>
      <c r="I1002" s="20" t="s">
        <v>259</v>
      </c>
      <c r="J1002" s="11" t="s">
        <v>261</v>
      </c>
      <c r="K1002" s="11" t="s">
        <v>2877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44593</v>
      </c>
      <c r="H1003" s="11">
        <v>8</v>
      </c>
      <c r="I1003" s="20" t="s">
        <v>259</v>
      </c>
      <c r="J1003" s="11" t="s">
        <v>261</v>
      </c>
      <c r="K1003" s="11" t="s">
        <v>2877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44593</v>
      </c>
      <c r="H1004" s="11">
        <v>8</v>
      </c>
      <c r="I1004" s="20" t="s">
        <v>259</v>
      </c>
      <c r="J1004" s="11" t="s">
        <v>261</v>
      </c>
      <c r="K1004" s="11" t="s">
        <v>2877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44593</v>
      </c>
      <c r="H1005" s="11">
        <v>8</v>
      </c>
      <c r="I1005" s="20" t="s">
        <v>259</v>
      </c>
      <c r="J1005" s="11" t="s">
        <v>261</v>
      </c>
      <c r="K1005" s="11" t="s">
        <v>2877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44593</v>
      </c>
      <c r="H1006" s="11">
        <v>8</v>
      </c>
      <c r="I1006" s="20" t="s">
        <v>259</v>
      </c>
      <c r="J1006" s="11" t="s">
        <v>261</v>
      </c>
      <c r="K1006" s="11" t="s">
        <v>2877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44593</v>
      </c>
      <c r="H1007" s="11">
        <v>8</v>
      </c>
      <c r="I1007" s="20" t="s">
        <v>259</v>
      </c>
      <c r="J1007" s="11" t="s">
        <v>261</v>
      </c>
      <c r="K1007" s="11" t="s">
        <v>2877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44593</v>
      </c>
      <c r="H1008" s="11">
        <v>8</v>
      </c>
      <c r="I1008" s="20" t="s">
        <v>259</v>
      </c>
      <c r="J1008" s="11" t="s">
        <v>261</v>
      </c>
      <c r="K1008" s="11" t="s">
        <v>2877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44593</v>
      </c>
      <c r="H1009" s="11">
        <v>8</v>
      </c>
      <c r="I1009" s="20" t="s">
        <v>259</v>
      </c>
      <c r="J1009" s="11" t="s">
        <v>261</v>
      </c>
      <c r="K1009" s="11" t="s">
        <v>2877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44593</v>
      </c>
      <c r="H1010" s="11">
        <v>8</v>
      </c>
      <c r="I1010" s="20" t="s">
        <v>259</v>
      </c>
      <c r="J1010" s="11" t="s">
        <v>261</v>
      </c>
      <c r="K1010" s="11" t="s">
        <v>2877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44593</v>
      </c>
      <c r="H1011" s="11">
        <v>8</v>
      </c>
      <c r="I1011" s="20" t="s">
        <v>259</v>
      </c>
      <c r="J1011" s="11" t="s">
        <v>261</v>
      </c>
      <c r="K1011" s="11" t="s">
        <v>2877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2262</v>
      </c>
      <c r="F1012" s="10">
        <v>42036</v>
      </c>
      <c r="G1012" s="10">
        <v>44593</v>
      </c>
      <c r="H1012" s="11">
        <v>8</v>
      </c>
      <c r="I1012" s="20" t="s">
        <v>259</v>
      </c>
      <c r="J1012" s="11" t="s">
        <v>261</v>
      </c>
      <c r="K1012" s="11" t="s">
        <v>2877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2263</v>
      </c>
      <c r="F1013" s="10">
        <v>42036</v>
      </c>
      <c r="G1013" s="10">
        <v>44593</v>
      </c>
      <c r="H1013" s="11">
        <v>8</v>
      </c>
      <c r="I1013" s="20" t="s">
        <v>259</v>
      </c>
      <c r="J1013" s="11" t="s">
        <v>261</v>
      </c>
      <c r="K1013" s="11" t="s">
        <v>2877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2264</v>
      </c>
      <c r="F1014" s="10">
        <v>42036</v>
      </c>
      <c r="G1014" s="10">
        <v>44593</v>
      </c>
      <c r="H1014" s="11">
        <v>8</v>
      </c>
      <c r="I1014" s="20" t="s">
        <v>259</v>
      </c>
      <c r="J1014" s="11" t="s">
        <v>261</v>
      </c>
      <c r="K1014" s="11" t="s">
        <v>2877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2265</v>
      </c>
      <c r="F1015" s="10">
        <v>42036</v>
      </c>
      <c r="G1015" s="10">
        <v>44593</v>
      </c>
      <c r="H1015" s="11">
        <v>8</v>
      </c>
      <c r="I1015" s="20" t="s">
        <v>259</v>
      </c>
      <c r="J1015" s="11" t="s">
        <v>261</v>
      </c>
      <c r="K1015" s="11" t="s">
        <v>2877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2266</v>
      </c>
      <c r="F1016" s="10">
        <v>42036</v>
      </c>
      <c r="G1016" s="10">
        <v>44593</v>
      </c>
      <c r="H1016" s="11">
        <v>8</v>
      </c>
      <c r="I1016" s="20" t="s">
        <v>259</v>
      </c>
      <c r="J1016" s="11" t="s">
        <v>261</v>
      </c>
      <c r="K1016" s="11" t="s">
        <v>2877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2267</v>
      </c>
      <c r="F1017" s="10">
        <v>42036</v>
      </c>
      <c r="G1017" s="10">
        <v>44593</v>
      </c>
      <c r="H1017" s="11">
        <v>8</v>
      </c>
      <c r="I1017" s="20" t="s">
        <v>259</v>
      </c>
      <c r="J1017" s="11" t="s">
        <v>261</v>
      </c>
      <c r="K1017" s="11" t="s">
        <v>2877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2268</v>
      </c>
      <c r="F1018" s="10">
        <v>42036</v>
      </c>
      <c r="G1018" s="10">
        <v>44593</v>
      </c>
      <c r="H1018" s="11">
        <v>8</v>
      </c>
      <c r="I1018" s="20" t="s">
        <v>259</v>
      </c>
      <c r="J1018" s="11" t="s">
        <v>261</v>
      </c>
      <c r="K1018" s="11" t="s">
        <v>2877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2269</v>
      </c>
      <c r="F1019" s="10">
        <v>42036</v>
      </c>
      <c r="G1019" s="10">
        <v>44593</v>
      </c>
      <c r="H1019" s="11">
        <v>8</v>
      </c>
      <c r="I1019" s="20" t="s">
        <v>259</v>
      </c>
      <c r="J1019" s="11" t="s">
        <v>261</v>
      </c>
      <c r="K1019" s="11" t="s">
        <v>2877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2270</v>
      </c>
      <c r="F1020" s="10">
        <v>42036</v>
      </c>
      <c r="G1020" s="10">
        <v>44593</v>
      </c>
      <c r="H1020" s="11">
        <v>8</v>
      </c>
      <c r="I1020" s="20" t="s">
        <v>259</v>
      </c>
      <c r="J1020" s="11" t="s">
        <v>261</v>
      </c>
      <c r="K1020" s="11" t="s">
        <v>2877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2271</v>
      </c>
      <c r="F1021" s="10">
        <v>42036</v>
      </c>
      <c r="G1021" s="10">
        <v>44593</v>
      </c>
      <c r="H1021" s="11">
        <v>8</v>
      </c>
      <c r="I1021" s="20" t="s">
        <v>259</v>
      </c>
      <c r="J1021" s="11" t="s">
        <v>261</v>
      </c>
      <c r="K1021" s="11" t="s">
        <v>2877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2272</v>
      </c>
      <c r="F1022" s="10">
        <v>42036</v>
      </c>
      <c r="G1022" s="10">
        <v>44593</v>
      </c>
      <c r="H1022" s="11">
        <v>8</v>
      </c>
      <c r="I1022" s="20" t="s">
        <v>259</v>
      </c>
      <c r="J1022" s="11" t="s">
        <v>261</v>
      </c>
      <c r="K1022" s="11" t="s">
        <v>2877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2273</v>
      </c>
      <c r="F1023" s="10">
        <v>42036</v>
      </c>
      <c r="G1023" s="10">
        <v>44593</v>
      </c>
      <c r="H1023" s="11">
        <v>8</v>
      </c>
      <c r="I1023" s="20" t="s">
        <v>259</v>
      </c>
      <c r="J1023" s="11" t="s">
        <v>261</v>
      </c>
      <c r="K1023" s="11" t="s">
        <v>2877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2274</v>
      </c>
      <c r="F1024" s="10">
        <v>42036</v>
      </c>
      <c r="G1024" s="10">
        <v>44593</v>
      </c>
      <c r="H1024" s="11">
        <v>8</v>
      </c>
      <c r="I1024" s="20" t="s">
        <v>259</v>
      </c>
      <c r="J1024" s="11" t="s">
        <v>261</v>
      </c>
      <c r="K1024" s="11" t="s">
        <v>2877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2275</v>
      </c>
      <c r="F1025" s="10">
        <v>42036</v>
      </c>
      <c r="G1025" s="10">
        <v>44593</v>
      </c>
      <c r="H1025" s="11">
        <v>8</v>
      </c>
      <c r="I1025" s="20" t="s">
        <v>259</v>
      </c>
      <c r="J1025" s="11" t="s">
        <v>261</v>
      </c>
      <c r="K1025" s="11" t="s">
        <v>2877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2276</v>
      </c>
      <c r="F1026" s="10">
        <v>42036</v>
      </c>
      <c r="G1026" s="10">
        <v>44593</v>
      </c>
      <c r="H1026" s="11">
        <v>8</v>
      </c>
      <c r="I1026" s="20" t="s">
        <v>259</v>
      </c>
      <c r="J1026" s="11" t="s">
        <v>261</v>
      </c>
      <c r="K1026" s="11" t="s">
        <v>2877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2277</v>
      </c>
      <c r="F1027" s="10">
        <v>42036</v>
      </c>
      <c r="G1027" s="10">
        <v>44593</v>
      </c>
      <c r="H1027" s="11">
        <v>8</v>
      </c>
      <c r="I1027" s="20" t="s">
        <v>259</v>
      </c>
      <c r="J1027" s="11" t="s">
        <v>261</v>
      </c>
      <c r="K1027" s="11" t="s">
        <v>2877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2278</v>
      </c>
      <c r="F1028" s="10">
        <v>42036</v>
      </c>
      <c r="G1028" s="10">
        <v>44593</v>
      </c>
      <c r="H1028" s="11">
        <v>8</v>
      </c>
      <c r="I1028" s="20" t="s">
        <v>259</v>
      </c>
      <c r="J1028" s="11" t="s">
        <v>261</v>
      </c>
      <c r="K1028" s="11" t="s">
        <v>2877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2279</v>
      </c>
      <c r="F1029" s="10">
        <v>42036</v>
      </c>
      <c r="G1029" s="10">
        <v>44593</v>
      </c>
      <c r="H1029" s="11">
        <v>8</v>
      </c>
      <c r="I1029" s="20" t="s">
        <v>259</v>
      </c>
      <c r="J1029" s="11" t="s">
        <v>261</v>
      </c>
      <c r="K1029" s="11" t="s">
        <v>2877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2280</v>
      </c>
      <c r="F1030" s="10">
        <v>42036</v>
      </c>
      <c r="G1030" s="10">
        <v>44593</v>
      </c>
      <c r="H1030" s="11">
        <v>8</v>
      </c>
      <c r="I1030" s="20" t="s">
        <v>259</v>
      </c>
      <c r="J1030" s="11" t="s">
        <v>261</v>
      </c>
      <c r="K1030" s="11" t="s">
        <v>2877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2281</v>
      </c>
      <c r="F1031" s="10">
        <v>42036</v>
      </c>
      <c r="G1031" s="10">
        <v>44593</v>
      </c>
      <c r="H1031" s="11">
        <v>8</v>
      </c>
      <c r="I1031" s="20" t="s">
        <v>259</v>
      </c>
      <c r="J1031" s="11" t="s">
        <v>261</v>
      </c>
      <c r="K1031" s="11" t="s">
        <v>2877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2282</v>
      </c>
      <c r="F1032" s="10">
        <v>42036</v>
      </c>
      <c r="G1032" s="10">
        <v>44593</v>
      </c>
      <c r="H1032" s="11">
        <v>8</v>
      </c>
      <c r="I1032" s="20" t="s">
        <v>259</v>
      </c>
      <c r="J1032" s="11" t="s">
        <v>261</v>
      </c>
      <c r="K1032" s="11" t="s">
        <v>2877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2283</v>
      </c>
      <c r="F1033" s="10">
        <v>42036</v>
      </c>
      <c r="G1033" s="10">
        <v>44593</v>
      </c>
      <c r="H1033" s="11">
        <v>8</v>
      </c>
      <c r="I1033" s="20" t="s">
        <v>259</v>
      </c>
      <c r="J1033" s="11" t="s">
        <v>261</v>
      </c>
      <c r="K1033" s="11" t="s">
        <v>2877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2284</v>
      </c>
      <c r="F1034" s="10">
        <v>42036</v>
      </c>
      <c r="G1034" s="10">
        <v>44593</v>
      </c>
      <c r="H1034" s="11">
        <v>8</v>
      </c>
      <c r="I1034" s="20" t="s">
        <v>259</v>
      </c>
      <c r="J1034" s="11" t="s">
        <v>261</v>
      </c>
      <c r="K1034" s="11" t="s">
        <v>2877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2285</v>
      </c>
      <c r="F1035" s="10">
        <v>42036</v>
      </c>
      <c r="G1035" s="10">
        <v>44593</v>
      </c>
      <c r="H1035" s="11">
        <v>8</v>
      </c>
      <c r="I1035" s="20" t="s">
        <v>259</v>
      </c>
      <c r="J1035" s="11" t="s">
        <v>261</v>
      </c>
      <c r="K1035" s="11" t="s">
        <v>2877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2286</v>
      </c>
      <c r="F1036" s="10">
        <v>42036</v>
      </c>
      <c r="G1036" s="10">
        <v>44593</v>
      </c>
      <c r="H1036" s="11">
        <v>8</v>
      </c>
      <c r="I1036" s="20" t="s">
        <v>259</v>
      </c>
      <c r="J1036" s="11" t="s">
        <v>261</v>
      </c>
      <c r="K1036" s="11" t="s">
        <v>2877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2287</v>
      </c>
      <c r="F1037" s="10">
        <v>42036</v>
      </c>
      <c r="G1037" s="10">
        <v>44593</v>
      </c>
      <c r="H1037" s="11">
        <v>8</v>
      </c>
      <c r="I1037" s="20" t="s">
        <v>259</v>
      </c>
      <c r="J1037" s="11" t="s">
        <v>261</v>
      </c>
      <c r="K1037" s="11" t="s">
        <v>2877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2288</v>
      </c>
      <c r="F1038" s="10">
        <v>42036</v>
      </c>
      <c r="G1038" s="10">
        <v>44593</v>
      </c>
      <c r="H1038" s="11">
        <v>8</v>
      </c>
      <c r="I1038" s="20" t="s">
        <v>259</v>
      </c>
      <c r="J1038" s="11" t="s">
        <v>261</v>
      </c>
      <c r="K1038" s="11" t="s">
        <v>2877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2289</v>
      </c>
      <c r="F1039" s="10">
        <v>42036</v>
      </c>
      <c r="G1039" s="10">
        <v>44593</v>
      </c>
      <c r="H1039" s="11">
        <v>8</v>
      </c>
      <c r="I1039" s="20" t="s">
        <v>259</v>
      </c>
      <c r="J1039" s="11" t="s">
        <v>261</v>
      </c>
      <c r="K1039" s="11" t="s">
        <v>2877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2290</v>
      </c>
      <c r="F1040" s="10">
        <v>42036</v>
      </c>
      <c r="G1040" s="10">
        <v>44593</v>
      </c>
      <c r="H1040" s="11">
        <v>8</v>
      </c>
      <c r="I1040" s="20" t="s">
        <v>259</v>
      </c>
      <c r="J1040" s="11" t="s">
        <v>261</v>
      </c>
      <c r="K1040" s="11" t="s">
        <v>2877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2291</v>
      </c>
      <c r="F1041" s="10">
        <v>42036</v>
      </c>
      <c r="G1041" s="10">
        <v>44593</v>
      </c>
      <c r="H1041" s="11">
        <v>8</v>
      </c>
      <c r="I1041" s="20" t="s">
        <v>259</v>
      </c>
      <c r="J1041" s="11" t="s">
        <v>261</v>
      </c>
      <c r="K1041" s="11" t="s">
        <v>2877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2292</v>
      </c>
      <c r="F1042" s="10">
        <v>42036</v>
      </c>
      <c r="G1042" s="10">
        <v>44593</v>
      </c>
      <c r="H1042" s="11">
        <v>8</v>
      </c>
      <c r="I1042" s="20" t="s">
        <v>259</v>
      </c>
      <c r="J1042" s="11" t="s">
        <v>261</v>
      </c>
      <c r="K1042" s="11" t="s">
        <v>2877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2293</v>
      </c>
      <c r="F1043" s="10">
        <v>42036</v>
      </c>
      <c r="G1043" s="10">
        <v>44593</v>
      </c>
      <c r="H1043" s="11">
        <v>8</v>
      </c>
      <c r="I1043" s="20" t="s">
        <v>259</v>
      </c>
      <c r="J1043" s="11" t="s">
        <v>261</v>
      </c>
      <c r="K1043" s="11" t="s">
        <v>2877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2294</v>
      </c>
      <c r="F1044" s="10">
        <v>42036</v>
      </c>
      <c r="G1044" s="10">
        <v>44593</v>
      </c>
      <c r="H1044" s="11">
        <v>8</v>
      </c>
      <c r="I1044" s="20" t="s">
        <v>259</v>
      </c>
      <c r="J1044" s="11" t="s">
        <v>261</v>
      </c>
      <c r="K1044" s="11" t="s">
        <v>2877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2295</v>
      </c>
      <c r="F1045" s="10">
        <v>42036</v>
      </c>
      <c r="G1045" s="10">
        <v>44593</v>
      </c>
      <c r="H1045" s="11">
        <v>8</v>
      </c>
      <c r="I1045" s="20" t="s">
        <v>259</v>
      </c>
      <c r="J1045" s="11" t="s">
        <v>261</v>
      </c>
      <c r="K1045" s="11" t="s">
        <v>2877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2296</v>
      </c>
      <c r="F1046" s="10">
        <v>42036</v>
      </c>
      <c r="G1046" s="10">
        <v>44593</v>
      </c>
      <c r="H1046" s="11">
        <v>8</v>
      </c>
      <c r="I1046" s="20" t="s">
        <v>259</v>
      </c>
      <c r="J1046" s="11" t="s">
        <v>261</v>
      </c>
      <c r="K1046" s="11" t="s">
        <v>2877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2297</v>
      </c>
      <c r="F1047" s="10">
        <v>42036</v>
      </c>
      <c r="G1047" s="10">
        <v>44593</v>
      </c>
      <c r="H1047" s="11">
        <v>8</v>
      </c>
      <c r="I1047" s="20" t="s">
        <v>259</v>
      </c>
      <c r="J1047" s="11" t="s">
        <v>261</v>
      </c>
      <c r="K1047" s="11" t="s">
        <v>2877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2298</v>
      </c>
      <c r="F1048" s="10">
        <v>42036</v>
      </c>
      <c r="G1048" s="10">
        <v>44593</v>
      </c>
      <c r="H1048" s="11">
        <v>8</v>
      </c>
      <c r="I1048" s="20" t="s">
        <v>259</v>
      </c>
      <c r="J1048" s="11" t="s">
        <v>261</v>
      </c>
      <c r="K1048" s="11" t="s">
        <v>2877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2299</v>
      </c>
      <c r="F1049" s="10">
        <v>42036</v>
      </c>
      <c r="G1049" s="10">
        <v>44593</v>
      </c>
      <c r="H1049" s="11">
        <v>8</v>
      </c>
      <c r="I1049" s="20" t="s">
        <v>259</v>
      </c>
      <c r="J1049" s="11" t="s">
        <v>261</v>
      </c>
      <c r="K1049" s="11" t="s">
        <v>2877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2300</v>
      </c>
      <c r="F1050" s="10">
        <v>42036</v>
      </c>
      <c r="G1050" s="10">
        <v>44593</v>
      </c>
      <c r="H1050" s="11">
        <v>8</v>
      </c>
      <c r="I1050" s="20" t="s">
        <v>259</v>
      </c>
      <c r="J1050" s="11" t="s">
        <v>261</v>
      </c>
      <c r="K1050" s="11" t="s">
        <v>2877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2301</v>
      </c>
      <c r="F1051" s="10">
        <v>42036</v>
      </c>
      <c r="G1051" s="10">
        <v>44593</v>
      </c>
      <c r="H1051" s="11">
        <v>8</v>
      </c>
      <c r="I1051" s="20" t="s">
        <v>259</v>
      </c>
      <c r="J1051" s="11" t="s">
        <v>261</v>
      </c>
      <c r="K1051" s="11" t="s">
        <v>2877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2302</v>
      </c>
      <c r="F1052" s="10">
        <v>42036</v>
      </c>
      <c r="G1052" s="10">
        <v>44593</v>
      </c>
      <c r="H1052" s="11">
        <v>8</v>
      </c>
      <c r="I1052" s="20" t="s">
        <v>259</v>
      </c>
      <c r="J1052" s="11" t="s">
        <v>261</v>
      </c>
      <c r="K1052" s="11" t="s">
        <v>2877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2303</v>
      </c>
      <c r="F1053" s="10">
        <v>42036</v>
      </c>
      <c r="G1053" s="10">
        <v>44593</v>
      </c>
      <c r="H1053" s="11">
        <v>8</v>
      </c>
      <c r="I1053" s="20" t="s">
        <v>259</v>
      </c>
      <c r="J1053" s="11" t="s">
        <v>261</v>
      </c>
      <c r="K1053" s="11" t="s">
        <v>2877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2304</v>
      </c>
      <c r="F1054" s="10">
        <v>42036</v>
      </c>
      <c r="G1054" s="10">
        <v>44593</v>
      </c>
      <c r="H1054" s="11">
        <v>8</v>
      </c>
      <c r="I1054" s="20" t="s">
        <v>259</v>
      </c>
      <c r="J1054" s="11" t="s">
        <v>261</v>
      </c>
      <c r="K1054" s="11" t="s">
        <v>2877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2305</v>
      </c>
      <c r="F1055" s="10">
        <v>42036</v>
      </c>
      <c r="G1055" s="10">
        <v>44593</v>
      </c>
      <c r="H1055" s="11">
        <v>8</v>
      </c>
      <c r="I1055" s="20" t="s">
        <v>259</v>
      </c>
      <c r="J1055" s="11" t="s">
        <v>261</v>
      </c>
      <c r="K1055" s="11" t="s">
        <v>2877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2306</v>
      </c>
      <c r="F1056" s="10">
        <v>42036</v>
      </c>
      <c r="G1056" s="10">
        <v>44593</v>
      </c>
      <c r="H1056" s="11">
        <v>8</v>
      </c>
      <c r="I1056" s="20" t="s">
        <v>259</v>
      </c>
      <c r="J1056" s="11" t="s">
        <v>261</v>
      </c>
      <c r="K1056" s="11" t="s">
        <v>2877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2307</v>
      </c>
      <c r="F1057" s="10">
        <v>42036</v>
      </c>
      <c r="G1057" s="10">
        <v>44593</v>
      </c>
      <c r="H1057" s="11">
        <v>8</v>
      </c>
      <c r="I1057" s="20" t="s">
        <v>259</v>
      </c>
      <c r="J1057" s="11" t="s">
        <v>261</v>
      </c>
      <c r="K1057" s="11" t="s">
        <v>2877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2308</v>
      </c>
      <c r="F1058" s="10">
        <v>42036</v>
      </c>
      <c r="G1058" s="10">
        <v>44593</v>
      </c>
      <c r="H1058" s="11">
        <v>8</v>
      </c>
      <c r="I1058" s="20" t="s">
        <v>259</v>
      </c>
      <c r="J1058" s="11" t="s">
        <v>261</v>
      </c>
      <c r="K1058" s="11" t="s">
        <v>2877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2309</v>
      </c>
      <c r="F1059" s="10">
        <v>42036</v>
      </c>
      <c r="G1059" s="10">
        <v>44593</v>
      </c>
      <c r="H1059" s="11">
        <v>8</v>
      </c>
      <c r="I1059" s="20" t="s">
        <v>259</v>
      </c>
      <c r="J1059" s="11" t="s">
        <v>261</v>
      </c>
      <c r="K1059" s="11" t="s">
        <v>2877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2310</v>
      </c>
      <c r="F1060" s="10">
        <v>42036</v>
      </c>
      <c r="G1060" s="10">
        <v>44593</v>
      </c>
      <c r="H1060" s="11">
        <v>8</v>
      </c>
      <c r="I1060" s="20" t="s">
        <v>259</v>
      </c>
      <c r="J1060" s="11" t="s">
        <v>261</v>
      </c>
      <c r="K1060" s="11" t="s">
        <v>2877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2311</v>
      </c>
      <c r="F1061" s="10">
        <v>42036</v>
      </c>
      <c r="G1061" s="10">
        <v>44593</v>
      </c>
      <c r="H1061" s="11">
        <v>8</v>
      </c>
      <c r="I1061" s="20" t="s">
        <v>259</v>
      </c>
      <c r="J1061" s="11" t="s">
        <v>261</v>
      </c>
      <c r="K1061" s="11" t="s">
        <v>2877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2312</v>
      </c>
      <c r="F1062" s="10">
        <v>42036</v>
      </c>
      <c r="G1062" s="10">
        <v>44593</v>
      </c>
      <c r="H1062" s="11">
        <v>8</v>
      </c>
      <c r="I1062" s="20" t="s">
        <v>259</v>
      </c>
      <c r="J1062" s="11" t="s">
        <v>261</v>
      </c>
      <c r="K1062" s="11" t="s">
        <v>2877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2313</v>
      </c>
      <c r="F1063" s="10">
        <v>42036</v>
      </c>
      <c r="G1063" s="10">
        <v>44593</v>
      </c>
      <c r="H1063" s="11">
        <v>8</v>
      </c>
      <c r="I1063" s="20" t="s">
        <v>259</v>
      </c>
      <c r="J1063" s="11" t="s">
        <v>261</v>
      </c>
      <c r="K1063" s="11" t="s">
        <v>2877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2314</v>
      </c>
      <c r="F1064" s="10">
        <v>42036</v>
      </c>
      <c r="G1064" s="10">
        <v>44593</v>
      </c>
      <c r="H1064" s="11">
        <v>8</v>
      </c>
      <c r="I1064" s="20" t="s">
        <v>259</v>
      </c>
      <c r="J1064" s="11" t="s">
        <v>261</v>
      </c>
      <c r="K1064" s="11" t="s">
        <v>2877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2315</v>
      </c>
      <c r="F1065" s="10">
        <v>42036</v>
      </c>
      <c r="G1065" s="10">
        <v>44593</v>
      </c>
      <c r="H1065" s="11">
        <v>8</v>
      </c>
      <c r="I1065" s="20" t="s">
        <v>259</v>
      </c>
      <c r="J1065" s="11" t="s">
        <v>261</v>
      </c>
      <c r="K1065" s="11" t="s">
        <v>2877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2316</v>
      </c>
      <c r="F1066" s="10">
        <v>42036</v>
      </c>
      <c r="G1066" s="10">
        <v>44593</v>
      </c>
      <c r="H1066" s="11">
        <v>8</v>
      </c>
      <c r="I1066" s="20" t="s">
        <v>259</v>
      </c>
      <c r="J1066" s="11" t="s">
        <v>261</v>
      </c>
      <c r="K1066" s="11" t="s">
        <v>2877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2317</v>
      </c>
      <c r="F1067" s="10">
        <v>42036</v>
      </c>
      <c r="G1067" s="10">
        <v>44593</v>
      </c>
      <c r="H1067" s="11">
        <v>8</v>
      </c>
      <c r="I1067" s="20" t="s">
        <v>259</v>
      </c>
      <c r="J1067" s="11" t="s">
        <v>261</v>
      </c>
      <c r="K1067" s="11" t="s">
        <v>2877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2318</v>
      </c>
      <c r="F1068" s="10">
        <v>42036</v>
      </c>
      <c r="G1068" s="10">
        <v>44593</v>
      </c>
      <c r="H1068" s="11">
        <v>8</v>
      </c>
      <c r="I1068" s="20" t="s">
        <v>259</v>
      </c>
      <c r="J1068" s="11" t="s">
        <v>261</v>
      </c>
      <c r="K1068" s="11" t="s">
        <v>2877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2319</v>
      </c>
      <c r="F1069" s="10">
        <v>42036</v>
      </c>
      <c r="G1069" s="10">
        <v>44593</v>
      </c>
      <c r="H1069" s="11">
        <v>8</v>
      </c>
      <c r="I1069" s="20" t="s">
        <v>259</v>
      </c>
      <c r="J1069" s="11" t="s">
        <v>261</v>
      </c>
      <c r="K1069" s="11" t="s">
        <v>2877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2320</v>
      </c>
      <c r="F1070" s="10">
        <v>42036</v>
      </c>
      <c r="G1070" s="10">
        <v>44593</v>
      </c>
      <c r="H1070" s="11">
        <v>8</v>
      </c>
      <c r="I1070" s="20" t="s">
        <v>259</v>
      </c>
      <c r="J1070" s="11" t="s">
        <v>261</v>
      </c>
      <c r="K1070" s="11" t="s">
        <v>2877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2321</v>
      </c>
      <c r="F1071" s="10">
        <v>42036</v>
      </c>
      <c r="G1071" s="10">
        <v>44593</v>
      </c>
      <c r="H1071" s="11">
        <v>8</v>
      </c>
      <c r="I1071" s="20" t="s">
        <v>259</v>
      </c>
      <c r="J1071" s="11" t="s">
        <v>261</v>
      </c>
      <c r="K1071" s="11" t="s">
        <v>2877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2322</v>
      </c>
      <c r="F1072" s="10">
        <v>42036</v>
      </c>
      <c r="G1072" s="10">
        <v>44593</v>
      </c>
      <c r="H1072" s="11">
        <v>8</v>
      </c>
      <c r="I1072" s="20" t="s">
        <v>259</v>
      </c>
      <c r="J1072" s="11" t="s">
        <v>261</v>
      </c>
      <c r="K1072" s="11" t="s">
        <v>2877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2323</v>
      </c>
      <c r="F1073" s="10">
        <v>42036</v>
      </c>
      <c r="G1073" s="10">
        <v>44593</v>
      </c>
      <c r="H1073" s="11">
        <v>8</v>
      </c>
      <c r="I1073" s="20" t="s">
        <v>259</v>
      </c>
      <c r="J1073" s="11" t="s">
        <v>261</v>
      </c>
      <c r="K1073" s="11" t="s">
        <v>2877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2324</v>
      </c>
      <c r="F1074" s="10">
        <v>42036</v>
      </c>
      <c r="G1074" s="10">
        <v>44593</v>
      </c>
      <c r="H1074" s="11">
        <v>8</v>
      </c>
      <c r="I1074" s="20" t="s">
        <v>259</v>
      </c>
      <c r="J1074" s="11" t="s">
        <v>261</v>
      </c>
      <c r="K1074" s="11" t="s">
        <v>2877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2325</v>
      </c>
      <c r="F1075" s="10">
        <v>42036</v>
      </c>
      <c r="G1075" s="10">
        <v>44593</v>
      </c>
      <c r="H1075" s="11">
        <v>8</v>
      </c>
      <c r="I1075" s="20" t="s">
        <v>259</v>
      </c>
      <c r="J1075" s="11" t="s">
        <v>261</v>
      </c>
      <c r="K1075" s="11" t="s">
        <v>2877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2326</v>
      </c>
      <c r="F1076" s="10">
        <v>42036</v>
      </c>
      <c r="G1076" s="10">
        <v>44593</v>
      </c>
      <c r="H1076" s="11">
        <v>8</v>
      </c>
      <c r="I1076" s="20" t="s">
        <v>259</v>
      </c>
      <c r="J1076" s="11" t="s">
        <v>261</v>
      </c>
      <c r="K1076" s="11" t="s">
        <v>2877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2327</v>
      </c>
      <c r="F1077" s="10">
        <v>42036</v>
      </c>
      <c r="G1077" s="10">
        <v>44593</v>
      </c>
      <c r="H1077" s="11">
        <v>8</v>
      </c>
      <c r="I1077" s="20" t="s">
        <v>259</v>
      </c>
      <c r="J1077" s="11" t="s">
        <v>261</v>
      </c>
      <c r="K1077" s="11" t="s">
        <v>2877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2328</v>
      </c>
      <c r="F1078" s="10">
        <v>42036</v>
      </c>
      <c r="G1078" s="10">
        <v>44593</v>
      </c>
      <c r="H1078" s="11">
        <v>8</v>
      </c>
      <c r="I1078" s="20" t="s">
        <v>259</v>
      </c>
      <c r="J1078" s="11" t="s">
        <v>261</v>
      </c>
      <c r="K1078" s="11" t="s">
        <v>2877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2329</v>
      </c>
      <c r="F1079" s="10">
        <v>42036</v>
      </c>
      <c r="G1079" s="10">
        <v>44593</v>
      </c>
      <c r="H1079" s="11">
        <v>8</v>
      </c>
      <c r="I1079" s="20" t="s">
        <v>259</v>
      </c>
      <c r="J1079" s="11" t="s">
        <v>261</v>
      </c>
      <c r="K1079" s="11" t="s">
        <v>2877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2330</v>
      </c>
      <c r="F1080" s="10">
        <v>42036</v>
      </c>
      <c r="G1080" s="10">
        <v>44593</v>
      </c>
      <c r="H1080" s="11">
        <v>8</v>
      </c>
      <c r="I1080" s="20" t="s">
        <v>259</v>
      </c>
      <c r="J1080" s="11" t="s">
        <v>261</v>
      </c>
      <c r="K1080" s="11" t="s">
        <v>2877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2331</v>
      </c>
      <c r="F1081" s="10">
        <v>42036</v>
      </c>
      <c r="G1081" s="10">
        <v>44593</v>
      </c>
      <c r="H1081" s="11">
        <v>8</v>
      </c>
      <c r="I1081" s="20" t="s">
        <v>259</v>
      </c>
      <c r="J1081" s="11" t="s">
        <v>261</v>
      </c>
      <c r="K1081" s="11" t="s">
        <v>2877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2332</v>
      </c>
      <c r="F1082" s="10">
        <v>42036</v>
      </c>
      <c r="G1082" s="10">
        <v>44593</v>
      </c>
      <c r="H1082" s="11">
        <v>8</v>
      </c>
      <c r="I1082" s="20" t="s">
        <v>259</v>
      </c>
      <c r="J1082" s="11" t="s">
        <v>261</v>
      </c>
      <c r="K1082" s="11" t="s">
        <v>2877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2333</v>
      </c>
      <c r="F1083" s="10">
        <v>42036</v>
      </c>
      <c r="G1083" s="10">
        <v>44593</v>
      </c>
      <c r="H1083" s="11">
        <v>8</v>
      </c>
      <c r="I1083" s="20" t="s">
        <v>259</v>
      </c>
      <c r="J1083" s="11" t="s">
        <v>261</v>
      </c>
      <c r="K1083" s="11" t="s">
        <v>2877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2334</v>
      </c>
      <c r="F1084" s="10">
        <v>42036</v>
      </c>
      <c r="G1084" s="10">
        <v>44593</v>
      </c>
      <c r="H1084" s="11">
        <v>8</v>
      </c>
      <c r="I1084" s="20" t="s">
        <v>259</v>
      </c>
      <c r="J1084" s="11" t="s">
        <v>261</v>
      </c>
      <c r="K1084" s="11" t="s">
        <v>2877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2335</v>
      </c>
      <c r="F1085" s="10">
        <v>42036</v>
      </c>
      <c r="G1085" s="10">
        <v>44593</v>
      </c>
      <c r="H1085" s="11">
        <v>8</v>
      </c>
      <c r="I1085" s="20" t="s">
        <v>259</v>
      </c>
      <c r="J1085" s="11" t="s">
        <v>261</v>
      </c>
      <c r="K1085" s="11" t="s">
        <v>2877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2336</v>
      </c>
      <c r="F1086" s="10">
        <v>42036</v>
      </c>
      <c r="G1086" s="10">
        <v>44593</v>
      </c>
      <c r="H1086" s="11">
        <v>8</v>
      </c>
      <c r="I1086" s="20" t="s">
        <v>259</v>
      </c>
      <c r="J1086" s="11" t="s">
        <v>261</v>
      </c>
      <c r="K1086" s="11" t="s">
        <v>2877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2337</v>
      </c>
      <c r="F1087" s="10">
        <v>42036</v>
      </c>
      <c r="G1087" s="10">
        <v>44593</v>
      </c>
      <c r="H1087" s="11">
        <v>8</v>
      </c>
      <c r="I1087" s="20" t="s">
        <v>259</v>
      </c>
      <c r="J1087" s="11" t="s">
        <v>261</v>
      </c>
      <c r="K1087" s="11" t="s">
        <v>2877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2338</v>
      </c>
      <c r="F1088" s="10">
        <v>42036</v>
      </c>
      <c r="G1088" s="10">
        <v>44593</v>
      </c>
      <c r="H1088" s="11">
        <v>8</v>
      </c>
      <c r="I1088" s="20" t="s">
        <v>259</v>
      </c>
      <c r="J1088" s="11" t="s">
        <v>261</v>
      </c>
      <c r="K1088" s="11" t="s">
        <v>2877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2339</v>
      </c>
      <c r="F1089" s="10">
        <v>42036</v>
      </c>
      <c r="G1089" s="10">
        <v>44593</v>
      </c>
      <c r="H1089" s="11">
        <v>8</v>
      </c>
      <c r="I1089" s="20" t="s">
        <v>259</v>
      </c>
      <c r="J1089" s="11" t="s">
        <v>261</v>
      </c>
      <c r="K1089" s="11" t="s">
        <v>2877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2340</v>
      </c>
      <c r="F1090" s="10">
        <v>42036</v>
      </c>
      <c r="G1090" s="10">
        <v>44593</v>
      </c>
      <c r="H1090" s="11">
        <v>8</v>
      </c>
      <c r="I1090" s="20" t="s">
        <v>259</v>
      </c>
      <c r="J1090" s="11" t="s">
        <v>261</v>
      </c>
      <c r="K1090" s="11" t="s">
        <v>2877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2341</v>
      </c>
      <c r="F1091" s="10">
        <v>42036</v>
      </c>
      <c r="G1091" s="10">
        <v>44593</v>
      </c>
      <c r="H1091" s="11">
        <v>8</v>
      </c>
      <c r="I1091" s="20" t="s">
        <v>259</v>
      </c>
      <c r="J1091" s="11" t="s">
        <v>261</v>
      </c>
      <c r="K1091" s="11" t="s">
        <v>2877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2342</v>
      </c>
      <c r="F1092" s="10">
        <v>42036</v>
      </c>
      <c r="G1092" s="10">
        <v>44593</v>
      </c>
      <c r="H1092" s="11">
        <v>8</v>
      </c>
      <c r="I1092" s="20" t="s">
        <v>259</v>
      </c>
      <c r="J1092" s="11" t="s">
        <v>261</v>
      </c>
      <c r="K1092" s="11" t="s">
        <v>2877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2343</v>
      </c>
      <c r="F1093" s="10">
        <v>42036</v>
      </c>
      <c r="G1093" s="10">
        <v>44593</v>
      </c>
      <c r="H1093" s="11">
        <v>8</v>
      </c>
      <c r="I1093" s="20" t="s">
        <v>259</v>
      </c>
      <c r="J1093" s="11" t="s">
        <v>261</v>
      </c>
      <c r="K1093" s="11" t="s">
        <v>2877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2344</v>
      </c>
      <c r="F1094" s="10">
        <v>42036</v>
      </c>
      <c r="G1094" s="10">
        <v>44593</v>
      </c>
      <c r="H1094" s="11">
        <v>8</v>
      </c>
      <c r="I1094" s="20" t="s">
        <v>259</v>
      </c>
      <c r="J1094" s="11" t="s">
        <v>261</v>
      </c>
      <c r="K1094" s="11" t="s">
        <v>2877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2345</v>
      </c>
      <c r="F1095" s="10">
        <v>42036</v>
      </c>
      <c r="G1095" s="10">
        <v>44593</v>
      </c>
      <c r="H1095" s="11">
        <v>8</v>
      </c>
      <c r="I1095" s="20" t="s">
        <v>259</v>
      </c>
      <c r="J1095" s="11" t="s">
        <v>261</v>
      </c>
      <c r="K1095" s="11" t="s">
        <v>2877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2346</v>
      </c>
      <c r="F1096" s="10">
        <v>42036</v>
      </c>
      <c r="G1096" s="10">
        <v>44593</v>
      </c>
      <c r="H1096" s="11">
        <v>8</v>
      </c>
      <c r="I1096" s="20" t="s">
        <v>259</v>
      </c>
      <c r="J1096" s="11" t="s">
        <v>261</v>
      </c>
      <c r="K1096" s="11" t="s">
        <v>2877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2347</v>
      </c>
      <c r="F1097" s="10">
        <v>42036</v>
      </c>
      <c r="G1097" s="10">
        <v>44593</v>
      </c>
      <c r="H1097" s="11">
        <v>8</v>
      </c>
      <c r="I1097" s="20" t="s">
        <v>259</v>
      </c>
      <c r="J1097" s="11" t="s">
        <v>261</v>
      </c>
      <c r="K1097" s="11" t="s">
        <v>2877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2348</v>
      </c>
      <c r="F1098" s="10">
        <v>42036</v>
      </c>
      <c r="G1098" s="10">
        <v>44593</v>
      </c>
      <c r="H1098" s="11">
        <v>8</v>
      </c>
      <c r="I1098" s="20" t="s">
        <v>259</v>
      </c>
      <c r="J1098" s="11" t="s">
        <v>261</v>
      </c>
      <c r="K1098" s="11" t="s">
        <v>2877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2349</v>
      </c>
      <c r="F1099" s="10">
        <v>42036</v>
      </c>
      <c r="G1099" s="10">
        <v>44593</v>
      </c>
      <c r="H1099" s="11">
        <v>8</v>
      </c>
      <c r="I1099" s="20" t="s">
        <v>259</v>
      </c>
      <c r="J1099" s="11" t="s">
        <v>261</v>
      </c>
      <c r="K1099" s="11" t="s">
        <v>2877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2350</v>
      </c>
      <c r="F1100" s="10">
        <v>42036</v>
      </c>
      <c r="G1100" s="10">
        <v>44593</v>
      </c>
      <c r="H1100" s="11">
        <v>8</v>
      </c>
      <c r="I1100" s="20" t="s">
        <v>259</v>
      </c>
      <c r="J1100" s="11" t="s">
        <v>261</v>
      </c>
      <c r="K1100" s="11" t="s">
        <v>2877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2351</v>
      </c>
      <c r="F1101" s="10">
        <v>42036</v>
      </c>
      <c r="G1101" s="10">
        <v>44593</v>
      </c>
      <c r="H1101" s="11">
        <v>8</v>
      </c>
      <c r="I1101" s="20" t="s">
        <v>259</v>
      </c>
      <c r="J1101" s="11" t="s">
        <v>261</v>
      </c>
      <c r="K1101" s="11" t="s">
        <v>2877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2352</v>
      </c>
      <c r="F1102" s="10">
        <v>42036</v>
      </c>
      <c r="G1102" s="10">
        <v>44593</v>
      </c>
      <c r="H1102" s="11">
        <v>8</v>
      </c>
      <c r="I1102" s="20" t="s">
        <v>259</v>
      </c>
      <c r="J1102" s="11" t="s">
        <v>261</v>
      </c>
      <c r="K1102" s="11" t="s">
        <v>2877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2353</v>
      </c>
      <c r="F1103" s="10">
        <v>42036</v>
      </c>
      <c r="G1103" s="10">
        <v>44593</v>
      </c>
      <c r="H1103" s="11">
        <v>8</v>
      </c>
      <c r="I1103" s="20" t="s">
        <v>259</v>
      </c>
      <c r="J1103" s="11" t="s">
        <v>261</v>
      </c>
      <c r="K1103" s="11" t="s">
        <v>2877</v>
      </c>
      <c r="L1103" s="11">
        <v>2</v>
      </c>
    </row>
    <row r="1104" spans="1:12">
      <c r="A1104" s="11" t="s">
        <v>2104</v>
      </c>
      <c r="D1104" s="11" t="s">
        <v>260</v>
      </c>
      <c r="E1104" s="19" t="s">
        <v>2354</v>
      </c>
      <c r="F1104" s="10">
        <v>42036</v>
      </c>
      <c r="G1104" s="10">
        <v>44593</v>
      </c>
      <c r="H1104" s="11">
        <v>8</v>
      </c>
      <c r="I1104" s="20" t="s">
        <v>259</v>
      </c>
      <c r="J1104" s="11" t="s">
        <v>261</v>
      </c>
      <c r="K1104" s="11" t="s">
        <v>2877</v>
      </c>
      <c r="L1104" s="11">
        <v>2</v>
      </c>
    </row>
    <row r="1105" spans="1:12">
      <c r="A1105" s="11" t="s">
        <v>2105</v>
      </c>
      <c r="D1105" s="11" t="s">
        <v>260</v>
      </c>
      <c r="E1105" s="19" t="s">
        <v>2355</v>
      </c>
      <c r="F1105" s="10">
        <v>42036</v>
      </c>
      <c r="G1105" s="10">
        <v>44593</v>
      </c>
      <c r="H1105" s="11">
        <v>8</v>
      </c>
      <c r="I1105" s="20" t="s">
        <v>259</v>
      </c>
      <c r="J1105" s="11" t="s">
        <v>261</v>
      </c>
      <c r="K1105" s="11" t="s">
        <v>2877</v>
      </c>
      <c r="L1105" s="11">
        <v>2</v>
      </c>
    </row>
    <row r="1106" spans="1:12">
      <c r="A1106" s="11" t="s">
        <v>2106</v>
      </c>
      <c r="D1106" s="11" t="s">
        <v>260</v>
      </c>
      <c r="E1106" s="19" t="s">
        <v>2356</v>
      </c>
      <c r="F1106" s="10">
        <v>42036</v>
      </c>
      <c r="G1106" s="10">
        <v>44593</v>
      </c>
      <c r="H1106" s="11">
        <v>8</v>
      </c>
      <c r="I1106" s="20" t="s">
        <v>259</v>
      </c>
      <c r="J1106" s="11" t="s">
        <v>261</v>
      </c>
      <c r="K1106" s="11" t="s">
        <v>2877</v>
      </c>
      <c r="L1106" s="11">
        <v>2</v>
      </c>
    </row>
    <row r="1107" spans="1:12">
      <c r="A1107" s="11" t="s">
        <v>2107</v>
      </c>
      <c r="D1107" s="11" t="s">
        <v>260</v>
      </c>
      <c r="E1107" s="19" t="s">
        <v>2357</v>
      </c>
      <c r="F1107" s="10">
        <v>42036</v>
      </c>
      <c r="G1107" s="10">
        <v>44593</v>
      </c>
      <c r="H1107" s="11">
        <v>8</v>
      </c>
      <c r="I1107" s="20" t="s">
        <v>259</v>
      </c>
      <c r="J1107" s="11" t="s">
        <v>261</v>
      </c>
      <c r="K1107" s="11" t="s">
        <v>2877</v>
      </c>
      <c r="L1107" s="11">
        <v>2</v>
      </c>
    </row>
    <row r="1108" spans="1:12">
      <c r="A1108" s="11" t="s">
        <v>2108</v>
      </c>
      <c r="D1108" s="11" t="s">
        <v>260</v>
      </c>
      <c r="E1108" s="19" t="s">
        <v>2358</v>
      </c>
      <c r="F1108" s="10">
        <v>42036</v>
      </c>
      <c r="G1108" s="10">
        <v>44593</v>
      </c>
      <c r="H1108" s="11">
        <v>8</v>
      </c>
      <c r="I1108" s="20" t="s">
        <v>259</v>
      </c>
      <c r="J1108" s="11" t="s">
        <v>261</v>
      </c>
      <c r="K1108" s="11" t="s">
        <v>2877</v>
      </c>
      <c r="L1108" s="11">
        <v>2</v>
      </c>
    </row>
    <row r="1109" spans="1:12">
      <c r="A1109" s="11" t="s">
        <v>2109</v>
      </c>
      <c r="D1109" s="11" t="s">
        <v>260</v>
      </c>
      <c r="E1109" s="19" t="s">
        <v>2359</v>
      </c>
      <c r="F1109" s="10">
        <v>42036</v>
      </c>
      <c r="G1109" s="10">
        <v>44593</v>
      </c>
      <c r="H1109" s="11">
        <v>8</v>
      </c>
      <c r="I1109" s="20" t="s">
        <v>259</v>
      </c>
      <c r="J1109" s="11" t="s">
        <v>261</v>
      </c>
      <c r="K1109" s="11" t="s">
        <v>2877</v>
      </c>
      <c r="L1109" s="11">
        <v>2</v>
      </c>
    </row>
    <row r="1110" spans="1:12">
      <c r="A1110" s="11" t="s">
        <v>2110</v>
      </c>
      <c r="D1110" s="11" t="s">
        <v>260</v>
      </c>
      <c r="E1110" s="19" t="s">
        <v>2360</v>
      </c>
      <c r="F1110" s="10">
        <v>42036</v>
      </c>
      <c r="G1110" s="10">
        <v>44593</v>
      </c>
      <c r="H1110" s="11">
        <v>8</v>
      </c>
      <c r="I1110" s="20" t="s">
        <v>259</v>
      </c>
      <c r="J1110" s="11" t="s">
        <v>261</v>
      </c>
      <c r="K1110" s="11" t="s">
        <v>2877</v>
      </c>
      <c r="L1110" s="11">
        <v>2</v>
      </c>
    </row>
    <row r="1111" spans="1:12">
      <c r="A1111" s="11" t="s">
        <v>2111</v>
      </c>
      <c r="D1111" s="11" t="s">
        <v>260</v>
      </c>
      <c r="E1111" s="19" t="s">
        <v>2361</v>
      </c>
      <c r="F1111" s="10">
        <v>42036</v>
      </c>
      <c r="G1111" s="10">
        <v>44593</v>
      </c>
      <c r="H1111" s="11">
        <v>8</v>
      </c>
      <c r="I1111" s="20" t="s">
        <v>259</v>
      </c>
      <c r="J1111" s="11" t="s">
        <v>261</v>
      </c>
      <c r="K1111" s="11" t="s">
        <v>2877</v>
      </c>
      <c r="L1111" s="11">
        <v>2</v>
      </c>
    </row>
    <row r="1112" spans="1:12">
      <c r="A1112" s="11" t="s">
        <v>2112</v>
      </c>
      <c r="D1112" s="11" t="s">
        <v>260</v>
      </c>
      <c r="E1112" s="19" t="s">
        <v>2362</v>
      </c>
      <c r="F1112" s="10">
        <v>42036</v>
      </c>
      <c r="G1112" s="10">
        <v>44593</v>
      </c>
      <c r="H1112" s="11">
        <v>8</v>
      </c>
      <c r="I1112" s="20" t="s">
        <v>259</v>
      </c>
      <c r="J1112" s="11" t="s">
        <v>261</v>
      </c>
      <c r="K1112" s="11" t="s">
        <v>2877</v>
      </c>
      <c r="L1112" s="11">
        <v>2</v>
      </c>
    </row>
    <row r="1113" spans="1:12">
      <c r="A1113" s="11" t="s">
        <v>2113</v>
      </c>
      <c r="D1113" s="11" t="s">
        <v>260</v>
      </c>
      <c r="E1113" s="19" t="s">
        <v>2363</v>
      </c>
      <c r="F1113" s="10">
        <v>42036</v>
      </c>
      <c r="G1113" s="10">
        <v>44593</v>
      </c>
      <c r="H1113" s="11">
        <v>8</v>
      </c>
      <c r="I1113" s="20" t="s">
        <v>259</v>
      </c>
      <c r="J1113" s="11" t="s">
        <v>261</v>
      </c>
      <c r="K1113" s="11" t="s">
        <v>2877</v>
      </c>
      <c r="L1113" s="11">
        <v>2</v>
      </c>
    </row>
    <row r="1114" spans="1:12">
      <c r="A1114" s="11" t="s">
        <v>2114</v>
      </c>
      <c r="D1114" s="11" t="s">
        <v>260</v>
      </c>
      <c r="E1114" s="19" t="s">
        <v>2364</v>
      </c>
      <c r="F1114" s="10">
        <v>42036</v>
      </c>
      <c r="G1114" s="10">
        <v>44593</v>
      </c>
      <c r="H1114" s="11">
        <v>8</v>
      </c>
      <c r="I1114" s="20" t="s">
        <v>259</v>
      </c>
      <c r="J1114" s="11" t="s">
        <v>261</v>
      </c>
      <c r="K1114" s="11" t="s">
        <v>2877</v>
      </c>
      <c r="L1114" s="11">
        <v>2</v>
      </c>
    </row>
    <row r="1115" spans="1:12">
      <c r="A1115" s="11" t="s">
        <v>2115</v>
      </c>
      <c r="D1115" s="11" t="s">
        <v>260</v>
      </c>
      <c r="E1115" s="19" t="s">
        <v>2365</v>
      </c>
      <c r="F1115" s="10">
        <v>42036</v>
      </c>
      <c r="G1115" s="10">
        <v>44593</v>
      </c>
      <c r="H1115" s="11">
        <v>8</v>
      </c>
      <c r="I1115" s="20" t="s">
        <v>259</v>
      </c>
      <c r="J1115" s="11" t="s">
        <v>261</v>
      </c>
      <c r="K1115" s="11" t="s">
        <v>2877</v>
      </c>
      <c r="L1115" s="11">
        <v>2</v>
      </c>
    </row>
    <row r="1116" spans="1:12">
      <c r="A1116" s="11" t="s">
        <v>2116</v>
      </c>
      <c r="D1116" s="11" t="s">
        <v>260</v>
      </c>
      <c r="E1116" s="19" t="s">
        <v>2366</v>
      </c>
      <c r="F1116" s="10">
        <v>42036</v>
      </c>
      <c r="G1116" s="10">
        <v>44593</v>
      </c>
      <c r="H1116" s="11">
        <v>8</v>
      </c>
      <c r="I1116" s="20" t="s">
        <v>259</v>
      </c>
      <c r="J1116" s="11" t="s">
        <v>261</v>
      </c>
      <c r="K1116" s="11" t="s">
        <v>2877</v>
      </c>
      <c r="L1116" s="11">
        <v>2</v>
      </c>
    </row>
    <row r="1117" spans="1:12">
      <c r="A1117" s="11" t="s">
        <v>2117</v>
      </c>
      <c r="D1117" s="11" t="s">
        <v>260</v>
      </c>
      <c r="E1117" s="19" t="s">
        <v>2367</v>
      </c>
      <c r="F1117" s="10">
        <v>42036</v>
      </c>
      <c r="G1117" s="10">
        <v>44593</v>
      </c>
      <c r="H1117" s="11">
        <v>8</v>
      </c>
      <c r="I1117" s="20" t="s">
        <v>259</v>
      </c>
      <c r="J1117" s="11" t="s">
        <v>261</v>
      </c>
      <c r="K1117" s="11" t="s">
        <v>2877</v>
      </c>
      <c r="L1117" s="11">
        <v>2</v>
      </c>
    </row>
    <row r="1118" spans="1:12">
      <c r="A1118" s="11" t="s">
        <v>2118</v>
      </c>
      <c r="D1118" s="11" t="s">
        <v>260</v>
      </c>
      <c r="E1118" s="19" t="s">
        <v>2368</v>
      </c>
      <c r="F1118" s="10">
        <v>42036</v>
      </c>
      <c r="G1118" s="10">
        <v>44593</v>
      </c>
      <c r="H1118" s="11">
        <v>8</v>
      </c>
      <c r="I1118" s="20" t="s">
        <v>259</v>
      </c>
      <c r="J1118" s="11" t="s">
        <v>261</v>
      </c>
      <c r="K1118" s="11" t="s">
        <v>2877</v>
      </c>
      <c r="L1118" s="11">
        <v>2</v>
      </c>
    </row>
    <row r="1119" spans="1:12">
      <c r="A1119" s="11" t="s">
        <v>2119</v>
      </c>
      <c r="D1119" s="11" t="s">
        <v>260</v>
      </c>
      <c r="E1119" s="19" t="s">
        <v>2369</v>
      </c>
      <c r="F1119" s="10">
        <v>42036</v>
      </c>
      <c r="G1119" s="10">
        <v>44593</v>
      </c>
      <c r="H1119" s="11">
        <v>8</v>
      </c>
      <c r="I1119" s="20" t="s">
        <v>259</v>
      </c>
      <c r="J1119" s="11" t="s">
        <v>261</v>
      </c>
      <c r="K1119" s="11" t="s">
        <v>2877</v>
      </c>
      <c r="L1119" s="11">
        <v>2</v>
      </c>
    </row>
    <row r="1120" spans="1:12">
      <c r="A1120" s="11" t="s">
        <v>2120</v>
      </c>
      <c r="D1120" s="11" t="s">
        <v>260</v>
      </c>
      <c r="E1120" s="19" t="s">
        <v>2370</v>
      </c>
      <c r="F1120" s="10">
        <v>42036</v>
      </c>
      <c r="G1120" s="10">
        <v>44593</v>
      </c>
      <c r="H1120" s="11">
        <v>8</v>
      </c>
      <c r="I1120" s="20" t="s">
        <v>259</v>
      </c>
      <c r="J1120" s="11" t="s">
        <v>261</v>
      </c>
      <c r="K1120" s="11" t="s">
        <v>2877</v>
      </c>
      <c r="L1120" s="11">
        <v>2</v>
      </c>
    </row>
    <row r="1121" spans="1:12">
      <c r="A1121" s="11" t="s">
        <v>2121</v>
      </c>
      <c r="D1121" s="11" t="s">
        <v>260</v>
      </c>
      <c r="E1121" s="19" t="s">
        <v>2371</v>
      </c>
      <c r="F1121" s="10">
        <v>42036</v>
      </c>
      <c r="G1121" s="10">
        <v>44593</v>
      </c>
      <c r="H1121" s="11">
        <v>8</v>
      </c>
      <c r="I1121" s="20" t="s">
        <v>259</v>
      </c>
      <c r="J1121" s="11" t="s">
        <v>261</v>
      </c>
      <c r="K1121" s="11" t="s">
        <v>2877</v>
      </c>
      <c r="L1121" s="11">
        <v>2</v>
      </c>
    </row>
    <row r="1122" spans="1:12">
      <c r="A1122" s="11" t="s">
        <v>2122</v>
      </c>
      <c r="D1122" s="11" t="s">
        <v>260</v>
      </c>
      <c r="E1122" s="19" t="s">
        <v>2372</v>
      </c>
      <c r="F1122" s="10">
        <v>42036</v>
      </c>
      <c r="G1122" s="10">
        <v>44593</v>
      </c>
      <c r="H1122" s="11">
        <v>8</v>
      </c>
      <c r="I1122" s="20" t="s">
        <v>259</v>
      </c>
      <c r="J1122" s="11" t="s">
        <v>261</v>
      </c>
      <c r="K1122" s="11" t="s">
        <v>2877</v>
      </c>
      <c r="L1122" s="11">
        <v>2</v>
      </c>
    </row>
    <row r="1123" spans="1:12">
      <c r="A1123" s="11" t="s">
        <v>2123</v>
      </c>
      <c r="D1123" s="11" t="s">
        <v>260</v>
      </c>
      <c r="E1123" s="19" t="s">
        <v>2373</v>
      </c>
      <c r="F1123" s="10">
        <v>42036</v>
      </c>
      <c r="G1123" s="10">
        <v>44593</v>
      </c>
      <c r="H1123" s="11">
        <v>8</v>
      </c>
      <c r="I1123" s="20" t="s">
        <v>259</v>
      </c>
      <c r="J1123" s="11" t="s">
        <v>261</v>
      </c>
      <c r="K1123" s="11" t="s">
        <v>2877</v>
      </c>
      <c r="L1123" s="11">
        <v>2</v>
      </c>
    </row>
    <row r="1124" spans="1:12">
      <c r="A1124" s="11" t="s">
        <v>2124</v>
      </c>
      <c r="D1124" s="11" t="s">
        <v>260</v>
      </c>
      <c r="E1124" s="19" t="s">
        <v>2374</v>
      </c>
      <c r="F1124" s="10">
        <v>42036</v>
      </c>
      <c r="G1124" s="10">
        <v>44593</v>
      </c>
      <c r="H1124" s="11">
        <v>8</v>
      </c>
      <c r="I1124" s="20" t="s">
        <v>259</v>
      </c>
      <c r="J1124" s="11" t="s">
        <v>261</v>
      </c>
      <c r="K1124" s="11" t="s">
        <v>2877</v>
      </c>
      <c r="L1124" s="11">
        <v>2</v>
      </c>
    </row>
    <row r="1125" spans="1:12">
      <c r="A1125" s="11" t="s">
        <v>2125</v>
      </c>
      <c r="D1125" s="11" t="s">
        <v>260</v>
      </c>
      <c r="E1125" s="19" t="s">
        <v>2375</v>
      </c>
      <c r="F1125" s="10">
        <v>42036</v>
      </c>
      <c r="G1125" s="10">
        <v>44593</v>
      </c>
      <c r="H1125" s="11">
        <v>8</v>
      </c>
      <c r="I1125" s="20" t="s">
        <v>259</v>
      </c>
      <c r="J1125" s="11" t="s">
        <v>261</v>
      </c>
      <c r="K1125" s="11" t="s">
        <v>2877</v>
      </c>
      <c r="L1125" s="11">
        <v>2</v>
      </c>
    </row>
    <row r="1126" spans="1:12">
      <c r="A1126" s="11" t="s">
        <v>2126</v>
      </c>
      <c r="D1126" s="11" t="s">
        <v>260</v>
      </c>
      <c r="E1126" s="19" t="s">
        <v>2376</v>
      </c>
      <c r="F1126" s="10">
        <v>42036</v>
      </c>
      <c r="G1126" s="10">
        <v>44593</v>
      </c>
      <c r="H1126" s="11">
        <v>8</v>
      </c>
      <c r="I1126" s="20" t="s">
        <v>259</v>
      </c>
      <c r="J1126" s="11" t="s">
        <v>261</v>
      </c>
      <c r="K1126" s="11" t="s">
        <v>2877</v>
      </c>
      <c r="L1126" s="11">
        <v>2</v>
      </c>
    </row>
    <row r="1127" spans="1:12">
      <c r="A1127" s="11" t="s">
        <v>2127</v>
      </c>
      <c r="D1127" s="11" t="s">
        <v>260</v>
      </c>
      <c r="E1127" s="19" t="s">
        <v>2377</v>
      </c>
      <c r="F1127" s="10">
        <v>42036</v>
      </c>
      <c r="G1127" s="10">
        <v>44593</v>
      </c>
      <c r="H1127" s="11">
        <v>8</v>
      </c>
      <c r="I1127" s="20" t="s">
        <v>259</v>
      </c>
      <c r="J1127" s="11" t="s">
        <v>261</v>
      </c>
      <c r="K1127" s="11" t="s">
        <v>2877</v>
      </c>
      <c r="L1127" s="11">
        <v>2</v>
      </c>
    </row>
    <row r="1128" spans="1:12">
      <c r="A1128" s="11" t="s">
        <v>2128</v>
      </c>
      <c r="D1128" s="11" t="s">
        <v>260</v>
      </c>
      <c r="E1128" s="19" t="s">
        <v>2378</v>
      </c>
      <c r="F1128" s="10">
        <v>42036</v>
      </c>
      <c r="G1128" s="10">
        <v>44593</v>
      </c>
      <c r="H1128" s="11">
        <v>8</v>
      </c>
      <c r="I1128" s="20" t="s">
        <v>259</v>
      </c>
      <c r="J1128" s="11" t="s">
        <v>261</v>
      </c>
      <c r="K1128" s="11" t="s">
        <v>2877</v>
      </c>
      <c r="L1128" s="11">
        <v>2</v>
      </c>
    </row>
    <row r="1129" spans="1:12">
      <c r="A1129" s="11" t="s">
        <v>2129</v>
      </c>
      <c r="D1129" s="11" t="s">
        <v>260</v>
      </c>
      <c r="E1129" s="19" t="s">
        <v>2379</v>
      </c>
      <c r="F1129" s="10">
        <v>42036</v>
      </c>
      <c r="G1129" s="10">
        <v>44593</v>
      </c>
      <c r="H1129" s="11">
        <v>8</v>
      </c>
      <c r="I1129" s="20" t="s">
        <v>259</v>
      </c>
      <c r="J1129" s="11" t="s">
        <v>261</v>
      </c>
      <c r="K1129" s="11" t="s">
        <v>2877</v>
      </c>
      <c r="L1129" s="11">
        <v>2</v>
      </c>
    </row>
    <row r="1130" spans="1:12">
      <c r="A1130" s="11" t="s">
        <v>2130</v>
      </c>
      <c r="D1130" s="11" t="s">
        <v>260</v>
      </c>
      <c r="E1130" s="19" t="s">
        <v>2380</v>
      </c>
      <c r="F1130" s="10">
        <v>42036</v>
      </c>
      <c r="G1130" s="10">
        <v>44593</v>
      </c>
      <c r="H1130" s="11">
        <v>8</v>
      </c>
      <c r="I1130" s="20" t="s">
        <v>259</v>
      </c>
      <c r="J1130" s="11" t="s">
        <v>261</v>
      </c>
      <c r="K1130" s="11" t="s">
        <v>2877</v>
      </c>
      <c r="L1130" s="11">
        <v>2</v>
      </c>
    </row>
    <row r="1131" spans="1:12">
      <c r="A1131" s="11" t="s">
        <v>2131</v>
      </c>
      <c r="D1131" s="11" t="s">
        <v>260</v>
      </c>
      <c r="E1131" s="19" t="s">
        <v>2381</v>
      </c>
      <c r="F1131" s="10">
        <v>42036</v>
      </c>
      <c r="G1131" s="10">
        <v>44593</v>
      </c>
      <c r="H1131" s="11">
        <v>8</v>
      </c>
      <c r="I1131" s="20" t="s">
        <v>259</v>
      </c>
      <c r="J1131" s="11" t="s">
        <v>261</v>
      </c>
      <c r="K1131" s="11" t="s">
        <v>2877</v>
      </c>
      <c r="L1131" s="11">
        <v>2</v>
      </c>
    </row>
    <row r="1132" spans="1:12">
      <c r="A1132" s="11" t="s">
        <v>2132</v>
      </c>
      <c r="D1132" s="11" t="s">
        <v>260</v>
      </c>
      <c r="E1132" s="19" t="s">
        <v>2382</v>
      </c>
      <c r="F1132" s="10">
        <v>42036</v>
      </c>
      <c r="G1132" s="10">
        <v>44593</v>
      </c>
      <c r="H1132" s="11">
        <v>8</v>
      </c>
      <c r="I1132" s="20" t="s">
        <v>259</v>
      </c>
      <c r="J1132" s="11" t="s">
        <v>261</v>
      </c>
      <c r="K1132" s="11" t="s">
        <v>2877</v>
      </c>
      <c r="L1132" s="11">
        <v>2</v>
      </c>
    </row>
    <row r="1133" spans="1:12">
      <c r="A1133" s="11" t="s">
        <v>2133</v>
      </c>
      <c r="D1133" s="11" t="s">
        <v>260</v>
      </c>
      <c r="E1133" s="19" t="s">
        <v>2383</v>
      </c>
      <c r="F1133" s="10">
        <v>42036</v>
      </c>
      <c r="G1133" s="10">
        <v>44593</v>
      </c>
      <c r="H1133" s="11">
        <v>8</v>
      </c>
      <c r="I1133" s="20" t="s">
        <v>259</v>
      </c>
      <c r="J1133" s="11" t="s">
        <v>261</v>
      </c>
      <c r="K1133" s="11" t="s">
        <v>2877</v>
      </c>
      <c r="L1133" s="11">
        <v>2</v>
      </c>
    </row>
    <row r="1134" spans="1:12">
      <c r="A1134" s="11" t="s">
        <v>2134</v>
      </c>
      <c r="D1134" s="11" t="s">
        <v>260</v>
      </c>
      <c r="E1134" s="19" t="s">
        <v>2384</v>
      </c>
      <c r="F1134" s="10">
        <v>42036</v>
      </c>
      <c r="G1134" s="10">
        <v>44593</v>
      </c>
      <c r="H1134" s="11">
        <v>8</v>
      </c>
      <c r="I1134" s="20" t="s">
        <v>259</v>
      </c>
      <c r="J1134" s="11" t="s">
        <v>261</v>
      </c>
      <c r="K1134" s="11" t="s">
        <v>2877</v>
      </c>
      <c r="L1134" s="11">
        <v>2</v>
      </c>
    </row>
    <row r="1135" spans="1:12">
      <c r="A1135" s="11" t="s">
        <v>2135</v>
      </c>
      <c r="D1135" s="11" t="s">
        <v>260</v>
      </c>
      <c r="E1135" s="19" t="s">
        <v>2385</v>
      </c>
      <c r="F1135" s="10">
        <v>42036</v>
      </c>
      <c r="G1135" s="10">
        <v>44593</v>
      </c>
      <c r="H1135" s="11">
        <v>8</v>
      </c>
      <c r="I1135" s="20" t="s">
        <v>259</v>
      </c>
      <c r="J1135" s="11" t="s">
        <v>261</v>
      </c>
      <c r="K1135" s="11" t="s">
        <v>2877</v>
      </c>
      <c r="L1135" s="11">
        <v>2</v>
      </c>
    </row>
    <row r="1136" spans="1:12">
      <c r="A1136" s="11" t="s">
        <v>2136</v>
      </c>
      <c r="D1136" s="11" t="s">
        <v>260</v>
      </c>
      <c r="E1136" s="19" t="s">
        <v>2386</v>
      </c>
      <c r="F1136" s="10">
        <v>42036</v>
      </c>
      <c r="G1136" s="10">
        <v>44593</v>
      </c>
      <c r="H1136" s="11">
        <v>8</v>
      </c>
      <c r="I1136" s="20" t="s">
        <v>259</v>
      </c>
      <c r="J1136" s="11" t="s">
        <v>261</v>
      </c>
      <c r="K1136" s="11" t="s">
        <v>2877</v>
      </c>
      <c r="L1136" s="11">
        <v>2</v>
      </c>
    </row>
    <row r="1137" spans="1:12">
      <c r="A1137" s="11" t="s">
        <v>2137</v>
      </c>
      <c r="D1137" s="11" t="s">
        <v>260</v>
      </c>
      <c r="E1137" s="19" t="s">
        <v>2387</v>
      </c>
      <c r="F1137" s="10">
        <v>42036</v>
      </c>
      <c r="G1137" s="10">
        <v>44593</v>
      </c>
      <c r="H1137" s="11">
        <v>8</v>
      </c>
      <c r="I1137" s="20" t="s">
        <v>259</v>
      </c>
      <c r="J1137" s="11" t="s">
        <v>261</v>
      </c>
      <c r="K1137" s="11" t="s">
        <v>2877</v>
      </c>
      <c r="L1137" s="11">
        <v>2</v>
      </c>
    </row>
    <row r="1138" spans="1:12">
      <c r="A1138" s="11" t="s">
        <v>2138</v>
      </c>
      <c r="D1138" s="11" t="s">
        <v>260</v>
      </c>
      <c r="E1138" s="19" t="s">
        <v>2388</v>
      </c>
      <c r="F1138" s="10">
        <v>42036</v>
      </c>
      <c r="G1138" s="10">
        <v>44593</v>
      </c>
      <c r="H1138" s="11">
        <v>8</v>
      </c>
      <c r="I1138" s="20" t="s">
        <v>259</v>
      </c>
      <c r="J1138" s="11" t="s">
        <v>261</v>
      </c>
      <c r="K1138" s="11" t="s">
        <v>2877</v>
      </c>
      <c r="L1138" s="11">
        <v>2</v>
      </c>
    </row>
    <row r="1139" spans="1:12">
      <c r="A1139" s="11" t="s">
        <v>2139</v>
      </c>
      <c r="D1139" s="11" t="s">
        <v>260</v>
      </c>
      <c r="E1139" s="19" t="s">
        <v>2389</v>
      </c>
      <c r="F1139" s="10">
        <v>42036</v>
      </c>
      <c r="G1139" s="10">
        <v>44593</v>
      </c>
      <c r="H1139" s="11">
        <v>8</v>
      </c>
      <c r="I1139" s="20" t="s">
        <v>259</v>
      </c>
      <c r="J1139" s="11" t="s">
        <v>261</v>
      </c>
      <c r="K1139" s="11" t="s">
        <v>2877</v>
      </c>
      <c r="L1139" s="11">
        <v>2</v>
      </c>
    </row>
    <row r="1140" spans="1:12">
      <c r="A1140" s="11" t="s">
        <v>2140</v>
      </c>
      <c r="D1140" s="11" t="s">
        <v>260</v>
      </c>
      <c r="E1140" s="19" t="s">
        <v>2390</v>
      </c>
      <c r="F1140" s="10">
        <v>42036</v>
      </c>
      <c r="G1140" s="10">
        <v>44593</v>
      </c>
      <c r="H1140" s="11">
        <v>8</v>
      </c>
      <c r="I1140" s="20" t="s">
        <v>259</v>
      </c>
      <c r="J1140" s="11" t="s">
        <v>261</v>
      </c>
      <c r="K1140" s="11" t="s">
        <v>2877</v>
      </c>
      <c r="L1140" s="11">
        <v>2</v>
      </c>
    </row>
    <row r="1141" spans="1:12">
      <c r="A1141" s="11" t="s">
        <v>2141</v>
      </c>
      <c r="D1141" s="11" t="s">
        <v>260</v>
      </c>
      <c r="E1141" s="19" t="s">
        <v>2391</v>
      </c>
      <c r="F1141" s="10">
        <v>42036</v>
      </c>
      <c r="G1141" s="10">
        <v>44593</v>
      </c>
      <c r="H1141" s="11">
        <v>8</v>
      </c>
      <c r="I1141" s="20" t="s">
        <v>259</v>
      </c>
      <c r="J1141" s="11" t="s">
        <v>261</v>
      </c>
      <c r="K1141" s="11" t="s">
        <v>2877</v>
      </c>
      <c r="L1141" s="11">
        <v>2</v>
      </c>
    </row>
    <row r="1142" spans="1:12">
      <c r="A1142" s="11" t="s">
        <v>2142</v>
      </c>
      <c r="D1142" s="11" t="s">
        <v>260</v>
      </c>
      <c r="E1142" s="19" t="s">
        <v>2392</v>
      </c>
      <c r="F1142" s="10">
        <v>42036</v>
      </c>
      <c r="G1142" s="10">
        <v>44593</v>
      </c>
      <c r="H1142" s="11">
        <v>8</v>
      </c>
      <c r="I1142" s="20" t="s">
        <v>259</v>
      </c>
      <c r="J1142" s="11" t="s">
        <v>261</v>
      </c>
      <c r="K1142" s="11" t="s">
        <v>2877</v>
      </c>
      <c r="L1142" s="11">
        <v>2</v>
      </c>
    </row>
    <row r="1143" spans="1:12">
      <c r="A1143" s="11" t="s">
        <v>2143</v>
      </c>
      <c r="D1143" s="11" t="s">
        <v>260</v>
      </c>
      <c r="E1143" s="19" t="s">
        <v>2393</v>
      </c>
      <c r="F1143" s="10">
        <v>42036</v>
      </c>
      <c r="G1143" s="10">
        <v>44593</v>
      </c>
      <c r="H1143" s="11">
        <v>8</v>
      </c>
      <c r="I1143" s="20" t="s">
        <v>259</v>
      </c>
      <c r="J1143" s="11" t="s">
        <v>261</v>
      </c>
      <c r="K1143" s="11" t="s">
        <v>2877</v>
      </c>
      <c r="L1143" s="11">
        <v>2</v>
      </c>
    </row>
    <row r="1144" spans="1:12">
      <c r="A1144" s="11" t="s">
        <v>2144</v>
      </c>
      <c r="D1144" s="11" t="s">
        <v>260</v>
      </c>
      <c r="E1144" s="19" t="s">
        <v>2394</v>
      </c>
      <c r="F1144" s="10">
        <v>42036</v>
      </c>
      <c r="G1144" s="10">
        <v>44593</v>
      </c>
      <c r="H1144" s="11">
        <v>8</v>
      </c>
      <c r="I1144" s="20" t="s">
        <v>259</v>
      </c>
      <c r="J1144" s="11" t="s">
        <v>261</v>
      </c>
      <c r="K1144" s="11" t="s">
        <v>2877</v>
      </c>
      <c r="L1144" s="11">
        <v>2</v>
      </c>
    </row>
    <row r="1145" spans="1:12">
      <c r="A1145" s="11" t="s">
        <v>2145</v>
      </c>
      <c r="D1145" s="11" t="s">
        <v>260</v>
      </c>
      <c r="E1145" s="19" t="s">
        <v>2395</v>
      </c>
      <c r="F1145" s="10">
        <v>42036</v>
      </c>
      <c r="G1145" s="10">
        <v>44593</v>
      </c>
      <c r="H1145" s="11">
        <v>8</v>
      </c>
      <c r="I1145" s="20" t="s">
        <v>259</v>
      </c>
      <c r="J1145" s="11" t="s">
        <v>261</v>
      </c>
      <c r="K1145" s="11" t="s">
        <v>2877</v>
      </c>
      <c r="L1145" s="11">
        <v>2</v>
      </c>
    </row>
    <row r="1146" spans="1:12">
      <c r="A1146" s="11" t="s">
        <v>2146</v>
      </c>
      <c r="D1146" s="11" t="s">
        <v>260</v>
      </c>
      <c r="E1146" s="19" t="s">
        <v>2396</v>
      </c>
      <c r="F1146" s="10">
        <v>42036</v>
      </c>
      <c r="G1146" s="10">
        <v>44593</v>
      </c>
      <c r="H1146" s="11">
        <v>8</v>
      </c>
      <c r="I1146" s="20" t="s">
        <v>259</v>
      </c>
      <c r="J1146" s="11" t="s">
        <v>261</v>
      </c>
      <c r="K1146" s="11" t="s">
        <v>2877</v>
      </c>
      <c r="L1146" s="11">
        <v>2</v>
      </c>
    </row>
    <row r="1147" spans="1:12">
      <c r="A1147" s="11" t="s">
        <v>2147</v>
      </c>
      <c r="D1147" s="11" t="s">
        <v>260</v>
      </c>
      <c r="E1147" s="19" t="s">
        <v>2397</v>
      </c>
      <c r="F1147" s="10">
        <v>42036</v>
      </c>
      <c r="G1147" s="10">
        <v>44593</v>
      </c>
      <c r="H1147" s="11">
        <v>8</v>
      </c>
      <c r="I1147" s="20" t="s">
        <v>259</v>
      </c>
      <c r="J1147" s="11" t="s">
        <v>261</v>
      </c>
      <c r="K1147" s="11" t="s">
        <v>2877</v>
      </c>
      <c r="L1147" s="11">
        <v>2</v>
      </c>
    </row>
    <row r="1148" spans="1:12">
      <c r="A1148" s="11" t="s">
        <v>2148</v>
      </c>
      <c r="D1148" s="11" t="s">
        <v>260</v>
      </c>
      <c r="E1148" s="19" t="s">
        <v>2398</v>
      </c>
      <c r="F1148" s="10">
        <v>42036</v>
      </c>
      <c r="G1148" s="10">
        <v>44593</v>
      </c>
      <c r="H1148" s="11">
        <v>8</v>
      </c>
      <c r="I1148" s="20" t="s">
        <v>259</v>
      </c>
      <c r="J1148" s="11" t="s">
        <v>261</v>
      </c>
      <c r="K1148" s="11" t="s">
        <v>2877</v>
      </c>
      <c r="L1148" s="11">
        <v>2</v>
      </c>
    </row>
    <row r="1149" spans="1:12">
      <c r="A1149" s="11" t="s">
        <v>2149</v>
      </c>
      <c r="D1149" s="11" t="s">
        <v>260</v>
      </c>
      <c r="E1149" s="19" t="s">
        <v>2399</v>
      </c>
      <c r="F1149" s="10">
        <v>42036</v>
      </c>
      <c r="G1149" s="10">
        <v>44593</v>
      </c>
      <c r="H1149" s="11">
        <v>8</v>
      </c>
      <c r="I1149" s="20" t="s">
        <v>259</v>
      </c>
      <c r="J1149" s="11" t="s">
        <v>261</v>
      </c>
      <c r="K1149" s="11" t="s">
        <v>2877</v>
      </c>
      <c r="L1149" s="11">
        <v>2</v>
      </c>
    </row>
    <row r="1150" spans="1:12">
      <c r="A1150" s="11" t="s">
        <v>2150</v>
      </c>
      <c r="D1150" s="11" t="s">
        <v>260</v>
      </c>
      <c r="E1150" s="19" t="s">
        <v>2400</v>
      </c>
      <c r="F1150" s="10">
        <v>42036</v>
      </c>
      <c r="G1150" s="10">
        <v>44593</v>
      </c>
      <c r="H1150" s="11">
        <v>8</v>
      </c>
      <c r="I1150" s="20" t="s">
        <v>259</v>
      </c>
      <c r="J1150" s="11" t="s">
        <v>261</v>
      </c>
      <c r="K1150" s="11" t="s">
        <v>2877</v>
      </c>
      <c r="L1150" s="11">
        <v>2</v>
      </c>
    </row>
    <row r="1151" spans="1:12">
      <c r="A1151" s="11" t="s">
        <v>2151</v>
      </c>
      <c r="D1151" s="11" t="s">
        <v>260</v>
      </c>
      <c r="E1151" s="19" t="s">
        <v>2401</v>
      </c>
      <c r="F1151" s="10">
        <v>42036</v>
      </c>
      <c r="G1151" s="10">
        <v>44593</v>
      </c>
      <c r="H1151" s="11">
        <v>8</v>
      </c>
      <c r="I1151" s="20" t="s">
        <v>259</v>
      </c>
      <c r="J1151" s="11" t="s">
        <v>261</v>
      </c>
      <c r="K1151" s="11" t="s">
        <v>2877</v>
      </c>
      <c r="L1151" s="11">
        <v>2</v>
      </c>
    </row>
    <row r="1152" spans="1:12">
      <c r="A1152" s="11" t="s">
        <v>2152</v>
      </c>
      <c r="D1152" s="11" t="s">
        <v>260</v>
      </c>
      <c r="E1152" s="19" t="s">
        <v>2402</v>
      </c>
      <c r="F1152" s="10">
        <v>42036</v>
      </c>
      <c r="G1152" s="10">
        <v>44593</v>
      </c>
      <c r="H1152" s="11">
        <v>8</v>
      </c>
      <c r="I1152" s="20" t="s">
        <v>259</v>
      </c>
      <c r="J1152" s="11" t="s">
        <v>261</v>
      </c>
      <c r="K1152" s="11" t="s">
        <v>2877</v>
      </c>
      <c r="L1152" s="11">
        <v>2</v>
      </c>
    </row>
    <row r="1153" spans="1:12">
      <c r="A1153" s="11" t="s">
        <v>2153</v>
      </c>
      <c r="D1153" s="11" t="s">
        <v>260</v>
      </c>
      <c r="E1153" s="19" t="s">
        <v>2403</v>
      </c>
      <c r="F1153" s="10">
        <v>42036</v>
      </c>
      <c r="G1153" s="10">
        <v>44593</v>
      </c>
      <c r="H1153" s="11">
        <v>8</v>
      </c>
      <c r="I1153" s="20" t="s">
        <v>259</v>
      </c>
      <c r="J1153" s="11" t="s">
        <v>261</v>
      </c>
      <c r="K1153" s="11" t="s">
        <v>2877</v>
      </c>
      <c r="L1153" s="11">
        <v>2</v>
      </c>
    </row>
    <row r="1154" spans="1:12">
      <c r="A1154" s="11" t="s">
        <v>2154</v>
      </c>
      <c r="D1154" s="11" t="s">
        <v>260</v>
      </c>
      <c r="E1154" s="19" t="s">
        <v>2404</v>
      </c>
      <c r="F1154" s="10">
        <v>42036</v>
      </c>
      <c r="G1154" s="10">
        <v>44593</v>
      </c>
      <c r="H1154" s="11">
        <v>8</v>
      </c>
      <c r="I1154" s="20" t="s">
        <v>259</v>
      </c>
      <c r="J1154" s="11" t="s">
        <v>261</v>
      </c>
      <c r="K1154" s="11" t="s">
        <v>2877</v>
      </c>
      <c r="L1154" s="11">
        <v>2</v>
      </c>
    </row>
    <row r="1155" spans="1:12">
      <c r="A1155" s="11" t="s">
        <v>2155</v>
      </c>
      <c r="D1155" s="11" t="s">
        <v>260</v>
      </c>
      <c r="E1155" s="19" t="s">
        <v>2405</v>
      </c>
      <c r="F1155" s="10">
        <v>42036</v>
      </c>
      <c r="G1155" s="10">
        <v>44593</v>
      </c>
      <c r="H1155" s="11">
        <v>8</v>
      </c>
      <c r="I1155" s="20" t="s">
        <v>259</v>
      </c>
      <c r="J1155" s="11" t="s">
        <v>261</v>
      </c>
      <c r="K1155" s="11" t="s">
        <v>2877</v>
      </c>
      <c r="L1155" s="11">
        <v>2</v>
      </c>
    </row>
    <row r="1156" spans="1:12">
      <c r="A1156" s="11" t="s">
        <v>2156</v>
      </c>
      <c r="D1156" s="11" t="s">
        <v>260</v>
      </c>
      <c r="E1156" s="19" t="s">
        <v>2406</v>
      </c>
      <c r="F1156" s="10">
        <v>42036</v>
      </c>
      <c r="G1156" s="10">
        <v>44593</v>
      </c>
      <c r="H1156" s="11">
        <v>8</v>
      </c>
      <c r="I1156" s="20" t="s">
        <v>259</v>
      </c>
      <c r="J1156" s="11" t="s">
        <v>261</v>
      </c>
      <c r="K1156" s="11" t="s">
        <v>2877</v>
      </c>
      <c r="L1156" s="11">
        <v>2</v>
      </c>
    </row>
    <row r="1157" spans="1:12">
      <c r="A1157" s="11" t="s">
        <v>2157</v>
      </c>
      <c r="D1157" s="11" t="s">
        <v>260</v>
      </c>
      <c r="E1157" s="19" t="s">
        <v>2407</v>
      </c>
      <c r="F1157" s="10">
        <v>42036</v>
      </c>
      <c r="G1157" s="10">
        <v>44593</v>
      </c>
      <c r="H1157" s="11">
        <v>8</v>
      </c>
      <c r="I1157" s="20" t="s">
        <v>259</v>
      </c>
      <c r="J1157" s="11" t="s">
        <v>261</v>
      </c>
      <c r="K1157" s="11" t="s">
        <v>2877</v>
      </c>
      <c r="L1157" s="11">
        <v>2</v>
      </c>
    </row>
    <row r="1158" spans="1:12">
      <c r="A1158" s="11" t="s">
        <v>2158</v>
      </c>
      <c r="D1158" s="11" t="s">
        <v>260</v>
      </c>
      <c r="E1158" s="19" t="s">
        <v>2408</v>
      </c>
      <c r="F1158" s="10">
        <v>42036</v>
      </c>
      <c r="G1158" s="10">
        <v>44593</v>
      </c>
      <c r="H1158" s="11">
        <v>8</v>
      </c>
      <c r="I1158" s="20" t="s">
        <v>259</v>
      </c>
      <c r="J1158" s="11" t="s">
        <v>261</v>
      </c>
      <c r="K1158" s="11" t="s">
        <v>2877</v>
      </c>
      <c r="L1158" s="11">
        <v>2</v>
      </c>
    </row>
    <row r="1159" spans="1:12">
      <c r="A1159" s="11" t="s">
        <v>2159</v>
      </c>
      <c r="D1159" s="11" t="s">
        <v>260</v>
      </c>
      <c r="E1159" s="19" t="s">
        <v>2409</v>
      </c>
      <c r="F1159" s="10">
        <v>42036</v>
      </c>
      <c r="G1159" s="10">
        <v>44593</v>
      </c>
      <c r="H1159" s="11">
        <v>8</v>
      </c>
      <c r="I1159" s="20" t="s">
        <v>259</v>
      </c>
      <c r="J1159" s="11" t="s">
        <v>261</v>
      </c>
      <c r="K1159" s="11" t="s">
        <v>2877</v>
      </c>
      <c r="L1159" s="11">
        <v>2</v>
      </c>
    </row>
    <row r="1160" spans="1:12">
      <c r="A1160" s="11" t="s">
        <v>2160</v>
      </c>
      <c r="D1160" s="11" t="s">
        <v>260</v>
      </c>
      <c r="E1160" s="19" t="s">
        <v>2410</v>
      </c>
      <c r="F1160" s="10">
        <v>42036</v>
      </c>
      <c r="G1160" s="10">
        <v>44593</v>
      </c>
      <c r="H1160" s="11">
        <v>8</v>
      </c>
      <c r="I1160" s="20" t="s">
        <v>259</v>
      </c>
      <c r="J1160" s="11" t="s">
        <v>261</v>
      </c>
      <c r="K1160" s="11" t="s">
        <v>2877</v>
      </c>
      <c r="L1160" s="11">
        <v>2</v>
      </c>
    </row>
    <row r="1161" spans="1:12">
      <c r="A1161" s="11" t="s">
        <v>2161</v>
      </c>
      <c r="D1161" s="11" t="s">
        <v>260</v>
      </c>
      <c r="E1161" s="19" t="s">
        <v>2411</v>
      </c>
      <c r="F1161" s="10">
        <v>42036</v>
      </c>
      <c r="G1161" s="10">
        <v>44593</v>
      </c>
      <c r="H1161" s="11">
        <v>8</v>
      </c>
      <c r="I1161" s="20" t="s">
        <v>259</v>
      </c>
      <c r="J1161" s="11" t="s">
        <v>261</v>
      </c>
      <c r="K1161" s="11" t="s">
        <v>2877</v>
      </c>
      <c r="L1161" s="11">
        <v>2</v>
      </c>
    </row>
    <row r="1162" spans="1:12">
      <c r="A1162" s="11" t="s">
        <v>2162</v>
      </c>
      <c r="D1162" s="11" t="s">
        <v>260</v>
      </c>
      <c r="E1162" s="19" t="s">
        <v>2412</v>
      </c>
      <c r="F1162" s="10">
        <v>42036</v>
      </c>
      <c r="G1162" s="10">
        <v>44593</v>
      </c>
      <c r="H1162" s="11">
        <v>8</v>
      </c>
      <c r="I1162" s="20" t="s">
        <v>259</v>
      </c>
      <c r="J1162" s="11" t="s">
        <v>261</v>
      </c>
      <c r="K1162" s="11" t="s">
        <v>2877</v>
      </c>
      <c r="L1162" s="11">
        <v>2</v>
      </c>
    </row>
    <row r="1163" spans="1:12">
      <c r="A1163" s="11" t="s">
        <v>2163</v>
      </c>
      <c r="D1163" s="11" t="s">
        <v>260</v>
      </c>
      <c r="E1163" s="19" t="s">
        <v>2413</v>
      </c>
      <c r="F1163" s="10">
        <v>42036</v>
      </c>
      <c r="G1163" s="10">
        <v>44593</v>
      </c>
      <c r="H1163" s="11">
        <v>8</v>
      </c>
      <c r="I1163" s="20" t="s">
        <v>259</v>
      </c>
      <c r="J1163" s="11" t="s">
        <v>261</v>
      </c>
      <c r="K1163" s="11" t="s">
        <v>2877</v>
      </c>
      <c r="L1163" s="11">
        <v>2</v>
      </c>
    </row>
    <row r="1164" spans="1:12">
      <c r="A1164" s="11" t="s">
        <v>2164</v>
      </c>
      <c r="D1164" s="11" t="s">
        <v>260</v>
      </c>
      <c r="E1164" s="19" t="s">
        <v>2414</v>
      </c>
      <c r="F1164" s="10">
        <v>42036</v>
      </c>
      <c r="G1164" s="10">
        <v>44593</v>
      </c>
      <c r="H1164" s="11">
        <v>8</v>
      </c>
      <c r="I1164" s="20" t="s">
        <v>259</v>
      </c>
      <c r="J1164" s="11" t="s">
        <v>261</v>
      </c>
      <c r="K1164" s="11" t="s">
        <v>2877</v>
      </c>
      <c r="L1164" s="11">
        <v>2</v>
      </c>
    </row>
    <row r="1165" spans="1:12">
      <c r="A1165" s="11" t="s">
        <v>2165</v>
      </c>
      <c r="D1165" s="11" t="s">
        <v>260</v>
      </c>
      <c r="E1165" s="19" t="s">
        <v>2415</v>
      </c>
      <c r="F1165" s="10">
        <v>42036</v>
      </c>
      <c r="G1165" s="10">
        <v>44593</v>
      </c>
      <c r="H1165" s="11">
        <v>8</v>
      </c>
      <c r="I1165" s="20" t="s">
        <v>259</v>
      </c>
      <c r="J1165" s="11" t="s">
        <v>261</v>
      </c>
      <c r="K1165" s="11" t="s">
        <v>2877</v>
      </c>
      <c r="L1165" s="11">
        <v>2</v>
      </c>
    </row>
    <row r="1166" spans="1:12">
      <c r="A1166" s="11" t="s">
        <v>2166</v>
      </c>
      <c r="D1166" s="11" t="s">
        <v>260</v>
      </c>
      <c r="E1166" s="19" t="s">
        <v>2416</v>
      </c>
      <c r="F1166" s="10">
        <v>42036</v>
      </c>
      <c r="G1166" s="10">
        <v>44593</v>
      </c>
      <c r="H1166" s="11">
        <v>8</v>
      </c>
      <c r="I1166" s="20" t="s">
        <v>259</v>
      </c>
      <c r="J1166" s="11" t="s">
        <v>261</v>
      </c>
      <c r="K1166" s="11" t="s">
        <v>2877</v>
      </c>
      <c r="L1166" s="11">
        <v>2</v>
      </c>
    </row>
    <row r="1167" spans="1:12">
      <c r="A1167" s="11" t="s">
        <v>2167</v>
      </c>
      <c r="D1167" s="11" t="s">
        <v>260</v>
      </c>
      <c r="E1167" s="19" t="s">
        <v>2417</v>
      </c>
      <c r="F1167" s="10">
        <v>42036</v>
      </c>
      <c r="G1167" s="10">
        <v>44593</v>
      </c>
      <c r="H1167" s="11">
        <v>8</v>
      </c>
      <c r="I1167" s="20" t="s">
        <v>259</v>
      </c>
      <c r="J1167" s="11" t="s">
        <v>261</v>
      </c>
      <c r="K1167" s="11" t="s">
        <v>2877</v>
      </c>
      <c r="L1167" s="11">
        <v>2</v>
      </c>
    </row>
    <row r="1168" spans="1:12">
      <c r="A1168" s="11" t="s">
        <v>2168</v>
      </c>
      <c r="D1168" s="11" t="s">
        <v>260</v>
      </c>
      <c r="E1168" s="19" t="s">
        <v>2418</v>
      </c>
      <c r="F1168" s="10">
        <v>42036</v>
      </c>
      <c r="G1168" s="10">
        <v>44593</v>
      </c>
      <c r="H1168" s="11">
        <v>8</v>
      </c>
      <c r="I1168" s="20" t="s">
        <v>259</v>
      </c>
      <c r="J1168" s="11" t="s">
        <v>261</v>
      </c>
      <c r="K1168" s="11" t="s">
        <v>2877</v>
      </c>
      <c r="L1168" s="11">
        <v>2</v>
      </c>
    </row>
    <row r="1169" spans="1:12">
      <c r="A1169" s="11" t="s">
        <v>2169</v>
      </c>
      <c r="D1169" s="11" t="s">
        <v>260</v>
      </c>
      <c r="E1169" s="19" t="s">
        <v>2419</v>
      </c>
      <c r="F1169" s="10">
        <v>42036</v>
      </c>
      <c r="G1169" s="10">
        <v>44593</v>
      </c>
      <c r="H1169" s="11">
        <v>8</v>
      </c>
      <c r="I1169" s="20" t="s">
        <v>259</v>
      </c>
      <c r="J1169" s="11" t="s">
        <v>261</v>
      </c>
      <c r="K1169" s="11" t="s">
        <v>2877</v>
      </c>
      <c r="L1169" s="11">
        <v>2</v>
      </c>
    </row>
    <row r="1170" spans="1:12">
      <c r="A1170" s="11" t="s">
        <v>2170</v>
      </c>
      <c r="D1170" s="11" t="s">
        <v>260</v>
      </c>
      <c r="E1170" s="19" t="s">
        <v>2420</v>
      </c>
      <c r="F1170" s="10">
        <v>42036</v>
      </c>
      <c r="G1170" s="10">
        <v>44593</v>
      </c>
      <c r="H1170" s="11">
        <v>8</v>
      </c>
      <c r="I1170" s="20" t="s">
        <v>259</v>
      </c>
      <c r="J1170" s="11" t="s">
        <v>261</v>
      </c>
      <c r="K1170" s="11" t="s">
        <v>2877</v>
      </c>
      <c r="L1170" s="11">
        <v>2</v>
      </c>
    </row>
    <row r="1171" spans="1:12">
      <c r="A1171" s="11" t="s">
        <v>2171</v>
      </c>
      <c r="D1171" s="11" t="s">
        <v>260</v>
      </c>
      <c r="E1171" s="19" t="s">
        <v>2421</v>
      </c>
      <c r="F1171" s="10">
        <v>42036</v>
      </c>
      <c r="G1171" s="10">
        <v>44593</v>
      </c>
      <c r="H1171" s="11">
        <v>8</v>
      </c>
      <c r="I1171" s="20" t="s">
        <v>259</v>
      </c>
      <c r="J1171" s="11" t="s">
        <v>261</v>
      </c>
      <c r="K1171" s="11" t="s">
        <v>2877</v>
      </c>
      <c r="L1171" s="11">
        <v>2</v>
      </c>
    </row>
    <row r="1172" spans="1:12">
      <c r="A1172" s="11" t="s">
        <v>2172</v>
      </c>
      <c r="D1172" s="11" t="s">
        <v>260</v>
      </c>
      <c r="E1172" s="19" t="s">
        <v>2422</v>
      </c>
      <c r="F1172" s="10">
        <v>42036</v>
      </c>
      <c r="G1172" s="10">
        <v>44593</v>
      </c>
      <c r="H1172" s="11">
        <v>8</v>
      </c>
      <c r="I1172" s="20" t="s">
        <v>259</v>
      </c>
      <c r="J1172" s="11" t="s">
        <v>261</v>
      </c>
      <c r="K1172" s="11" t="s">
        <v>2877</v>
      </c>
      <c r="L1172" s="11">
        <v>2</v>
      </c>
    </row>
    <row r="1173" spans="1:12">
      <c r="A1173" s="11" t="s">
        <v>2173</v>
      </c>
      <c r="D1173" s="11" t="s">
        <v>260</v>
      </c>
      <c r="E1173" s="19" t="s">
        <v>2423</v>
      </c>
      <c r="F1173" s="10">
        <v>42036</v>
      </c>
      <c r="G1173" s="10">
        <v>44593</v>
      </c>
      <c r="H1173" s="11">
        <v>8</v>
      </c>
      <c r="I1173" s="20" t="s">
        <v>259</v>
      </c>
      <c r="J1173" s="11" t="s">
        <v>261</v>
      </c>
      <c r="K1173" s="11" t="s">
        <v>2877</v>
      </c>
      <c r="L1173" s="11">
        <v>2</v>
      </c>
    </row>
    <row r="1174" spans="1:12">
      <c r="A1174" s="11" t="s">
        <v>2174</v>
      </c>
      <c r="D1174" s="11" t="s">
        <v>260</v>
      </c>
      <c r="E1174" s="19" t="s">
        <v>2424</v>
      </c>
      <c r="F1174" s="10">
        <v>42036</v>
      </c>
      <c r="G1174" s="10">
        <v>44593</v>
      </c>
      <c r="H1174" s="11">
        <v>8</v>
      </c>
      <c r="I1174" s="20" t="s">
        <v>259</v>
      </c>
      <c r="J1174" s="11" t="s">
        <v>261</v>
      </c>
      <c r="K1174" s="11" t="s">
        <v>2877</v>
      </c>
      <c r="L1174" s="11">
        <v>2</v>
      </c>
    </row>
    <row r="1175" spans="1:12">
      <c r="A1175" s="11" t="s">
        <v>2175</v>
      </c>
      <c r="D1175" s="11" t="s">
        <v>260</v>
      </c>
      <c r="E1175" s="19" t="s">
        <v>2425</v>
      </c>
      <c r="F1175" s="10">
        <v>42036</v>
      </c>
      <c r="G1175" s="10">
        <v>44593</v>
      </c>
      <c r="H1175" s="11">
        <v>8</v>
      </c>
      <c r="I1175" s="20" t="s">
        <v>259</v>
      </c>
      <c r="J1175" s="11" t="s">
        <v>261</v>
      </c>
      <c r="K1175" s="11" t="s">
        <v>2877</v>
      </c>
      <c r="L1175" s="11">
        <v>2</v>
      </c>
    </row>
    <row r="1176" spans="1:12">
      <c r="A1176" s="11" t="s">
        <v>2176</v>
      </c>
      <c r="D1176" s="11" t="s">
        <v>260</v>
      </c>
      <c r="E1176" s="19" t="s">
        <v>2426</v>
      </c>
      <c r="F1176" s="10">
        <v>42036</v>
      </c>
      <c r="G1176" s="10">
        <v>44593</v>
      </c>
      <c r="H1176" s="11">
        <v>8</v>
      </c>
      <c r="I1176" s="20" t="s">
        <v>259</v>
      </c>
      <c r="J1176" s="11" t="s">
        <v>261</v>
      </c>
      <c r="K1176" s="11" t="s">
        <v>2877</v>
      </c>
      <c r="L1176" s="11">
        <v>2</v>
      </c>
    </row>
    <row r="1177" spans="1:12">
      <c r="A1177" s="11" t="s">
        <v>2177</v>
      </c>
      <c r="D1177" s="11" t="s">
        <v>260</v>
      </c>
      <c r="E1177" s="19" t="s">
        <v>2427</v>
      </c>
      <c r="F1177" s="10">
        <v>42036</v>
      </c>
      <c r="G1177" s="10">
        <v>44593</v>
      </c>
      <c r="H1177" s="11">
        <v>8</v>
      </c>
      <c r="I1177" s="20" t="s">
        <v>259</v>
      </c>
      <c r="J1177" s="11" t="s">
        <v>261</v>
      </c>
      <c r="K1177" s="11" t="s">
        <v>2877</v>
      </c>
      <c r="L1177" s="11">
        <v>2</v>
      </c>
    </row>
    <row r="1178" spans="1:12">
      <c r="A1178" s="11" t="s">
        <v>2178</v>
      </c>
      <c r="D1178" s="11" t="s">
        <v>260</v>
      </c>
      <c r="E1178" s="19" t="s">
        <v>2428</v>
      </c>
      <c r="F1178" s="10">
        <v>42036</v>
      </c>
      <c r="G1178" s="10">
        <v>44593</v>
      </c>
      <c r="H1178" s="11">
        <v>8</v>
      </c>
      <c r="I1178" s="20" t="s">
        <v>259</v>
      </c>
      <c r="J1178" s="11" t="s">
        <v>261</v>
      </c>
      <c r="K1178" s="11" t="s">
        <v>2877</v>
      </c>
      <c r="L1178" s="11">
        <v>2</v>
      </c>
    </row>
    <row r="1179" spans="1:12">
      <c r="A1179" s="11" t="s">
        <v>2179</v>
      </c>
      <c r="D1179" s="11" t="s">
        <v>260</v>
      </c>
      <c r="E1179" s="19" t="s">
        <v>2429</v>
      </c>
      <c r="F1179" s="10">
        <v>42036</v>
      </c>
      <c r="G1179" s="10">
        <v>44593</v>
      </c>
      <c r="H1179" s="11">
        <v>8</v>
      </c>
      <c r="I1179" s="20" t="s">
        <v>259</v>
      </c>
      <c r="J1179" s="11" t="s">
        <v>261</v>
      </c>
      <c r="K1179" s="11" t="s">
        <v>2877</v>
      </c>
      <c r="L1179" s="11">
        <v>2</v>
      </c>
    </row>
    <row r="1180" spans="1:12">
      <c r="A1180" s="11" t="s">
        <v>2180</v>
      </c>
      <c r="D1180" s="11" t="s">
        <v>260</v>
      </c>
      <c r="E1180" s="19" t="s">
        <v>2430</v>
      </c>
      <c r="F1180" s="10">
        <v>42036</v>
      </c>
      <c r="G1180" s="10">
        <v>44593</v>
      </c>
      <c r="H1180" s="11">
        <v>8</v>
      </c>
      <c r="I1180" s="20" t="s">
        <v>259</v>
      </c>
      <c r="J1180" s="11" t="s">
        <v>261</v>
      </c>
      <c r="K1180" s="11" t="s">
        <v>2877</v>
      </c>
      <c r="L1180" s="11">
        <v>2</v>
      </c>
    </row>
    <row r="1181" spans="1:12">
      <c r="A1181" s="11" t="s">
        <v>2181</v>
      </c>
      <c r="D1181" s="11" t="s">
        <v>260</v>
      </c>
      <c r="E1181" s="19" t="s">
        <v>2431</v>
      </c>
      <c r="F1181" s="10">
        <v>42036</v>
      </c>
      <c r="G1181" s="10">
        <v>44593</v>
      </c>
      <c r="H1181" s="11">
        <v>8</v>
      </c>
      <c r="I1181" s="20" t="s">
        <v>259</v>
      </c>
      <c r="J1181" s="11" t="s">
        <v>261</v>
      </c>
      <c r="K1181" s="11" t="s">
        <v>2877</v>
      </c>
      <c r="L1181" s="11">
        <v>2</v>
      </c>
    </row>
    <row r="1182" spans="1:12">
      <c r="A1182" s="11" t="s">
        <v>2182</v>
      </c>
      <c r="D1182" s="11" t="s">
        <v>260</v>
      </c>
      <c r="E1182" s="19" t="s">
        <v>2432</v>
      </c>
      <c r="F1182" s="10">
        <v>42036</v>
      </c>
      <c r="G1182" s="10">
        <v>44593</v>
      </c>
      <c r="H1182" s="11">
        <v>8</v>
      </c>
      <c r="I1182" s="20" t="s">
        <v>259</v>
      </c>
      <c r="J1182" s="11" t="s">
        <v>261</v>
      </c>
      <c r="K1182" s="11" t="s">
        <v>2877</v>
      </c>
      <c r="L1182" s="11">
        <v>2</v>
      </c>
    </row>
    <row r="1183" spans="1:12">
      <c r="A1183" s="11" t="s">
        <v>2183</v>
      </c>
      <c r="D1183" s="11" t="s">
        <v>260</v>
      </c>
      <c r="E1183" s="19" t="s">
        <v>2433</v>
      </c>
      <c r="F1183" s="10">
        <v>42036</v>
      </c>
      <c r="G1183" s="10">
        <v>44593</v>
      </c>
      <c r="H1183" s="11">
        <v>8</v>
      </c>
      <c r="I1183" s="20" t="s">
        <v>259</v>
      </c>
      <c r="J1183" s="11" t="s">
        <v>261</v>
      </c>
      <c r="K1183" s="11" t="s">
        <v>2877</v>
      </c>
      <c r="L1183" s="11">
        <v>2</v>
      </c>
    </row>
    <row r="1184" spans="1:12">
      <c r="A1184" s="11" t="s">
        <v>2184</v>
      </c>
      <c r="D1184" s="11" t="s">
        <v>260</v>
      </c>
      <c r="E1184" s="19" t="s">
        <v>2434</v>
      </c>
      <c r="F1184" s="10">
        <v>42036</v>
      </c>
      <c r="G1184" s="10">
        <v>44593</v>
      </c>
      <c r="H1184" s="11">
        <v>8</v>
      </c>
      <c r="I1184" s="20" t="s">
        <v>259</v>
      </c>
      <c r="J1184" s="11" t="s">
        <v>261</v>
      </c>
      <c r="K1184" s="11" t="s">
        <v>2877</v>
      </c>
      <c r="L1184" s="11">
        <v>2</v>
      </c>
    </row>
    <row r="1185" spans="1:12">
      <c r="A1185" s="11" t="s">
        <v>2185</v>
      </c>
      <c r="D1185" s="11" t="s">
        <v>260</v>
      </c>
      <c r="E1185" s="19" t="s">
        <v>2435</v>
      </c>
      <c r="F1185" s="10">
        <v>42036</v>
      </c>
      <c r="G1185" s="10">
        <v>44593</v>
      </c>
      <c r="H1185" s="11">
        <v>8</v>
      </c>
      <c r="I1185" s="20" t="s">
        <v>259</v>
      </c>
      <c r="J1185" s="11" t="s">
        <v>261</v>
      </c>
      <c r="K1185" s="11" t="s">
        <v>2877</v>
      </c>
      <c r="L1185" s="11">
        <v>2</v>
      </c>
    </row>
    <row r="1186" spans="1:12">
      <c r="A1186" s="11" t="s">
        <v>2186</v>
      </c>
      <c r="D1186" s="11" t="s">
        <v>260</v>
      </c>
      <c r="E1186" s="19" t="s">
        <v>2436</v>
      </c>
      <c r="F1186" s="10">
        <v>42036</v>
      </c>
      <c r="G1186" s="10">
        <v>44593</v>
      </c>
      <c r="H1186" s="11">
        <v>8</v>
      </c>
      <c r="I1186" s="20" t="s">
        <v>259</v>
      </c>
      <c r="J1186" s="11" t="s">
        <v>261</v>
      </c>
      <c r="K1186" s="11" t="s">
        <v>2877</v>
      </c>
      <c r="L1186" s="11">
        <v>2</v>
      </c>
    </row>
    <row r="1187" spans="1:12">
      <c r="A1187" s="11" t="s">
        <v>2187</v>
      </c>
      <c r="D1187" s="11" t="s">
        <v>260</v>
      </c>
      <c r="E1187" s="19" t="s">
        <v>2437</v>
      </c>
      <c r="F1187" s="10">
        <v>42036</v>
      </c>
      <c r="G1187" s="10">
        <v>44593</v>
      </c>
      <c r="H1187" s="11">
        <v>8</v>
      </c>
      <c r="I1187" s="20" t="s">
        <v>259</v>
      </c>
      <c r="J1187" s="11" t="s">
        <v>261</v>
      </c>
      <c r="K1187" s="11" t="s">
        <v>2877</v>
      </c>
      <c r="L1187" s="11">
        <v>2</v>
      </c>
    </row>
    <row r="1188" spans="1:12">
      <c r="A1188" s="11" t="s">
        <v>2188</v>
      </c>
      <c r="D1188" s="11" t="s">
        <v>260</v>
      </c>
      <c r="E1188" s="19" t="s">
        <v>2438</v>
      </c>
      <c r="F1188" s="10">
        <v>42036</v>
      </c>
      <c r="G1188" s="10">
        <v>44593</v>
      </c>
      <c r="H1188" s="11">
        <v>8</v>
      </c>
      <c r="I1188" s="20" t="s">
        <v>259</v>
      </c>
      <c r="J1188" s="11" t="s">
        <v>261</v>
      </c>
      <c r="K1188" s="11" t="s">
        <v>2877</v>
      </c>
      <c r="L1188" s="11">
        <v>2</v>
      </c>
    </row>
    <row r="1189" spans="1:12">
      <c r="A1189" s="11" t="s">
        <v>2189</v>
      </c>
      <c r="D1189" s="11" t="s">
        <v>260</v>
      </c>
      <c r="E1189" s="19" t="s">
        <v>2439</v>
      </c>
      <c r="F1189" s="10">
        <v>42036</v>
      </c>
      <c r="G1189" s="10">
        <v>44593</v>
      </c>
      <c r="H1189" s="11">
        <v>8</v>
      </c>
      <c r="I1189" s="20" t="s">
        <v>259</v>
      </c>
      <c r="J1189" s="11" t="s">
        <v>261</v>
      </c>
      <c r="K1189" s="11" t="s">
        <v>2877</v>
      </c>
      <c r="L1189" s="11">
        <v>2</v>
      </c>
    </row>
    <row r="1190" spans="1:12">
      <c r="A1190" s="11" t="s">
        <v>2190</v>
      </c>
      <c r="D1190" s="11" t="s">
        <v>260</v>
      </c>
      <c r="E1190" s="19" t="s">
        <v>2440</v>
      </c>
      <c r="F1190" s="10">
        <v>42036</v>
      </c>
      <c r="G1190" s="10">
        <v>44593</v>
      </c>
      <c r="H1190" s="11">
        <v>8</v>
      </c>
      <c r="I1190" s="20" t="s">
        <v>259</v>
      </c>
      <c r="J1190" s="11" t="s">
        <v>261</v>
      </c>
      <c r="K1190" s="11" t="s">
        <v>2877</v>
      </c>
      <c r="L1190" s="11">
        <v>2</v>
      </c>
    </row>
    <row r="1191" spans="1:12">
      <c r="A1191" s="11" t="s">
        <v>2191</v>
      </c>
      <c r="D1191" s="11" t="s">
        <v>260</v>
      </c>
      <c r="E1191" s="19" t="s">
        <v>2441</v>
      </c>
      <c r="F1191" s="10">
        <v>42036</v>
      </c>
      <c r="G1191" s="10">
        <v>44593</v>
      </c>
      <c r="H1191" s="11">
        <v>8</v>
      </c>
      <c r="I1191" s="20" t="s">
        <v>259</v>
      </c>
      <c r="J1191" s="11" t="s">
        <v>261</v>
      </c>
      <c r="K1191" s="11" t="s">
        <v>2877</v>
      </c>
      <c r="L1191" s="11">
        <v>2</v>
      </c>
    </row>
    <row r="1192" spans="1:12">
      <c r="A1192" s="11" t="s">
        <v>2192</v>
      </c>
      <c r="D1192" s="11" t="s">
        <v>260</v>
      </c>
      <c r="E1192" s="19" t="s">
        <v>2442</v>
      </c>
      <c r="F1192" s="10">
        <v>42036</v>
      </c>
      <c r="G1192" s="10">
        <v>44593</v>
      </c>
      <c r="H1192" s="11">
        <v>8</v>
      </c>
      <c r="I1192" s="20" t="s">
        <v>259</v>
      </c>
      <c r="J1192" s="11" t="s">
        <v>261</v>
      </c>
      <c r="K1192" s="11" t="s">
        <v>2877</v>
      </c>
      <c r="L1192" s="11">
        <v>2</v>
      </c>
    </row>
    <row r="1193" spans="1:12">
      <c r="A1193" s="11" t="s">
        <v>2193</v>
      </c>
      <c r="D1193" s="11" t="s">
        <v>260</v>
      </c>
      <c r="E1193" s="19" t="s">
        <v>2443</v>
      </c>
      <c r="F1193" s="10">
        <v>42036</v>
      </c>
      <c r="G1193" s="10">
        <v>44593</v>
      </c>
      <c r="H1193" s="11">
        <v>8</v>
      </c>
      <c r="I1193" s="20" t="s">
        <v>259</v>
      </c>
      <c r="J1193" s="11" t="s">
        <v>261</v>
      </c>
      <c r="K1193" s="11" t="s">
        <v>2877</v>
      </c>
      <c r="L1193" s="11">
        <v>2</v>
      </c>
    </row>
    <row r="1194" spans="1:12">
      <c r="A1194" s="11" t="s">
        <v>2194</v>
      </c>
      <c r="D1194" s="11" t="s">
        <v>260</v>
      </c>
      <c r="E1194" s="19" t="s">
        <v>2444</v>
      </c>
      <c r="F1194" s="10">
        <v>42036</v>
      </c>
      <c r="G1194" s="10">
        <v>44593</v>
      </c>
      <c r="H1194" s="11">
        <v>8</v>
      </c>
      <c r="I1194" s="20" t="s">
        <v>259</v>
      </c>
      <c r="J1194" s="11" t="s">
        <v>261</v>
      </c>
      <c r="K1194" s="11" t="s">
        <v>2877</v>
      </c>
      <c r="L1194" s="11">
        <v>2</v>
      </c>
    </row>
    <row r="1195" spans="1:12">
      <c r="A1195" s="11" t="s">
        <v>2195</v>
      </c>
      <c r="D1195" s="11" t="s">
        <v>260</v>
      </c>
      <c r="E1195" s="19" t="s">
        <v>2445</v>
      </c>
      <c r="F1195" s="10">
        <v>42036</v>
      </c>
      <c r="G1195" s="10">
        <v>44593</v>
      </c>
      <c r="H1195" s="11">
        <v>8</v>
      </c>
      <c r="I1195" s="20" t="s">
        <v>259</v>
      </c>
      <c r="J1195" s="11" t="s">
        <v>261</v>
      </c>
      <c r="K1195" s="11" t="s">
        <v>2877</v>
      </c>
      <c r="L1195" s="11">
        <v>2</v>
      </c>
    </row>
    <row r="1196" spans="1:12">
      <c r="A1196" s="11" t="s">
        <v>2196</v>
      </c>
      <c r="D1196" s="11" t="s">
        <v>260</v>
      </c>
      <c r="E1196" s="19" t="s">
        <v>2446</v>
      </c>
      <c r="F1196" s="10">
        <v>42036</v>
      </c>
      <c r="G1196" s="10">
        <v>44593</v>
      </c>
      <c r="H1196" s="11">
        <v>8</v>
      </c>
      <c r="I1196" s="20" t="s">
        <v>259</v>
      </c>
      <c r="J1196" s="11" t="s">
        <v>261</v>
      </c>
      <c r="K1196" s="11" t="s">
        <v>2877</v>
      </c>
      <c r="L1196" s="11">
        <v>2</v>
      </c>
    </row>
    <row r="1197" spans="1:12">
      <c r="A1197" s="11" t="s">
        <v>2197</v>
      </c>
      <c r="D1197" s="11" t="s">
        <v>260</v>
      </c>
      <c r="E1197" s="19" t="s">
        <v>2447</v>
      </c>
      <c r="F1197" s="10">
        <v>42036</v>
      </c>
      <c r="G1197" s="10">
        <v>44593</v>
      </c>
      <c r="H1197" s="11">
        <v>8</v>
      </c>
      <c r="I1197" s="20" t="s">
        <v>259</v>
      </c>
      <c r="J1197" s="11" t="s">
        <v>261</v>
      </c>
      <c r="K1197" s="11" t="s">
        <v>2877</v>
      </c>
      <c r="L1197" s="11">
        <v>2</v>
      </c>
    </row>
    <row r="1198" spans="1:12">
      <c r="A1198" s="11" t="s">
        <v>2198</v>
      </c>
      <c r="D1198" s="11" t="s">
        <v>260</v>
      </c>
      <c r="E1198" s="19" t="s">
        <v>2448</v>
      </c>
      <c r="F1198" s="10">
        <v>42036</v>
      </c>
      <c r="G1198" s="10">
        <v>44593</v>
      </c>
      <c r="H1198" s="11">
        <v>8</v>
      </c>
      <c r="I1198" s="20" t="s">
        <v>259</v>
      </c>
      <c r="J1198" s="11" t="s">
        <v>261</v>
      </c>
      <c r="K1198" s="11" t="s">
        <v>2877</v>
      </c>
      <c r="L1198" s="11">
        <v>2</v>
      </c>
    </row>
    <row r="1199" spans="1:12">
      <c r="A1199" s="11" t="s">
        <v>2199</v>
      </c>
      <c r="D1199" s="11" t="s">
        <v>260</v>
      </c>
      <c r="E1199" s="19" t="s">
        <v>2449</v>
      </c>
      <c r="F1199" s="10">
        <v>42036</v>
      </c>
      <c r="G1199" s="10">
        <v>44593</v>
      </c>
      <c r="H1199" s="11">
        <v>8</v>
      </c>
      <c r="I1199" s="20" t="s">
        <v>259</v>
      </c>
      <c r="J1199" s="11" t="s">
        <v>261</v>
      </c>
      <c r="K1199" s="11" t="s">
        <v>2877</v>
      </c>
      <c r="L1199" s="11">
        <v>2</v>
      </c>
    </row>
    <row r="1200" spans="1:12">
      <c r="A1200" s="11" t="s">
        <v>2200</v>
      </c>
      <c r="D1200" s="11" t="s">
        <v>260</v>
      </c>
      <c r="E1200" s="19" t="s">
        <v>2450</v>
      </c>
      <c r="F1200" s="10">
        <v>42036</v>
      </c>
      <c r="G1200" s="10">
        <v>44593</v>
      </c>
      <c r="H1200" s="11">
        <v>8</v>
      </c>
      <c r="I1200" s="20" t="s">
        <v>259</v>
      </c>
      <c r="J1200" s="11" t="s">
        <v>261</v>
      </c>
      <c r="K1200" s="11" t="s">
        <v>2877</v>
      </c>
      <c r="L1200" s="11">
        <v>2</v>
      </c>
    </row>
    <row r="1201" spans="1:12">
      <c r="A1201" s="11" t="s">
        <v>2201</v>
      </c>
      <c r="D1201" s="11" t="s">
        <v>260</v>
      </c>
      <c r="E1201" s="19" t="s">
        <v>2451</v>
      </c>
      <c r="F1201" s="10">
        <v>42036</v>
      </c>
      <c r="G1201" s="10">
        <v>44593</v>
      </c>
      <c r="H1201" s="11">
        <v>8</v>
      </c>
      <c r="I1201" s="20" t="s">
        <v>259</v>
      </c>
      <c r="J1201" s="11" t="s">
        <v>261</v>
      </c>
      <c r="K1201" s="11" t="s">
        <v>2877</v>
      </c>
      <c r="L1201" s="11">
        <v>2</v>
      </c>
    </row>
    <row r="1202" spans="1:12">
      <c r="A1202" s="11" t="s">
        <v>2202</v>
      </c>
      <c r="D1202" s="11" t="s">
        <v>260</v>
      </c>
      <c r="E1202" s="19" t="s">
        <v>2452</v>
      </c>
      <c r="F1202" s="10">
        <v>42036</v>
      </c>
      <c r="G1202" s="10">
        <v>44593</v>
      </c>
      <c r="H1202" s="11">
        <v>8</v>
      </c>
      <c r="I1202" s="20" t="s">
        <v>259</v>
      </c>
      <c r="J1202" s="11" t="s">
        <v>261</v>
      </c>
      <c r="K1202" s="11" t="s">
        <v>2877</v>
      </c>
      <c r="L1202" s="11">
        <v>2</v>
      </c>
    </row>
    <row r="1203" spans="1:12">
      <c r="A1203" s="11" t="s">
        <v>2203</v>
      </c>
      <c r="D1203" s="11" t="s">
        <v>260</v>
      </c>
      <c r="E1203" s="19" t="s">
        <v>2453</v>
      </c>
      <c r="F1203" s="10">
        <v>42036</v>
      </c>
      <c r="G1203" s="10">
        <v>44593</v>
      </c>
      <c r="H1203" s="11">
        <v>8</v>
      </c>
      <c r="I1203" s="20" t="s">
        <v>259</v>
      </c>
      <c r="J1203" s="11" t="s">
        <v>261</v>
      </c>
      <c r="K1203" s="11" t="s">
        <v>2877</v>
      </c>
      <c r="L1203" s="11">
        <v>2</v>
      </c>
    </row>
    <row r="1204" spans="1:12">
      <c r="A1204" s="11" t="s">
        <v>2204</v>
      </c>
      <c r="D1204" s="11" t="s">
        <v>260</v>
      </c>
      <c r="E1204" s="19" t="s">
        <v>2454</v>
      </c>
      <c r="F1204" s="10">
        <v>42036</v>
      </c>
      <c r="G1204" s="10">
        <v>44593</v>
      </c>
      <c r="H1204" s="11">
        <v>8</v>
      </c>
      <c r="I1204" s="20" t="s">
        <v>259</v>
      </c>
      <c r="J1204" s="11" t="s">
        <v>261</v>
      </c>
      <c r="K1204" s="11" t="s">
        <v>2877</v>
      </c>
      <c r="L1204" s="11">
        <v>2</v>
      </c>
    </row>
    <row r="1205" spans="1:12">
      <c r="A1205" s="11" t="s">
        <v>2205</v>
      </c>
      <c r="D1205" s="11" t="s">
        <v>260</v>
      </c>
      <c r="E1205" s="19" t="s">
        <v>2455</v>
      </c>
      <c r="F1205" s="10">
        <v>42036</v>
      </c>
      <c r="G1205" s="10">
        <v>44593</v>
      </c>
      <c r="H1205" s="11">
        <v>8</v>
      </c>
      <c r="I1205" s="20" t="s">
        <v>259</v>
      </c>
      <c r="J1205" s="11" t="s">
        <v>261</v>
      </c>
      <c r="K1205" s="11" t="s">
        <v>2877</v>
      </c>
      <c r="L1205" s="11">
        <v>2</v>
      </c>
    </row>
    <row r="1206" spans="1:12">
      <c r="A1206" s="11" t="s">
        <v>2206</v>
      </c>
      <c r="D1206" s="11" t="s">
        <v>260</v>
      </c>
      <c r="E1206" s="19" t="s">
        <v>2456</v>
      </c>
      <c r="F1206" s="10">
        <v>42036</v>
      </c>
      <c r="G1206" s="10">
        <v>44593</v>
      </c>
      <c r="H1206" s="11">
        <v>8</v>
      </c>
      <c r="I1206" s="20" t="s">
        <v>259</v>
      </c>
      <c r="J1206" s="11" t="s">
        <v>261</v>
      </c>
      <c r="K1206" s="11" t="s">
        <v>2877</v>
      </c>
      <c r="L1206" s="11">
        <v>2</v>
      </c>
    </row>
    <row r="1207" spans="1:12">
      <c r="A1207" s="11" t="s">
        <v>2207</v>
      </c>
      <c r="D1207" s="11" t="s">
        <v>260</v>
      </c>
      <c r="E1207" s="19" t="s">
        <v>2457</v>
      </c>
      <c r="F1207" s="10">
        <v>42036</v>
      </c>
      <c r="G1207" s="10">
        <v>44593</v>
      </c>
      <c r="H1207" s="11">
        <v>8</v>
      </c>
      <c r="I1207" s="20" t="s">
        <v>259</v>
      </c>
      <c r="J1207" s="11" t="s">
        <v>261</v>
      </c>
      <c r="K1207" s="11" t="s">
        <v>2877</v>
      </c>
      <c r="L1207" s="11">
        <v>2</v>
      </c>
    </row>
    <row r="1208" spans="1:12">
      <c r="A1208" s="11" t="s">
        <v>2208</v>
      </c>
      <c r="D1208" s="11" t="s">
        <v>260</v>
      </c>
      <c r="E1208" s="19" t="s">
        <v>2458</v>
      </c>
      <c r="F1208" s="10">
        <v>42036</v>
      </c>
      <c r="G1208" s="10">
        <v>44593</v>
      </c>
      <c r="H1208" s="11">
        <v>8</v>
      </c>
      <c r="I1208" s="20" t="s">
        <v>259</v>
      </c>
      <c r="J1208" s="11" t="s">
        <v>261</v>
      </c>
      <c r="K1208" s="11" t="s">
        <v>2877</v>
      </c>
      <c r="L1208" s="11">
        <v>2</v>
      </c>
    </row>
    <row r="1209" spans="1:12">
      <c r="A1209" s="11" t="s">
        <v>2209</v>
      </c>
      <c r="D1209" s="11" t="s">
        <v>260</v>
      </c>
      <c r="E1209" s="19" t="s">
        <v>2459</v>
      </c>
      <c r="F1209" s="10">
        <v>42036</v>
      </c>
      <c r="G1209" s="10">
        <v>44593</v>
      </c>
      <c r="H1209" s="11">
        <v>8</v>
      </c>
      <c r="I1209" s="20" t="s">
        <v>259</v>
      </c>
      <c r="J1209" s="11" t="s">
        <v>261</v>
      </c>
      <c r="K1209" s="11" t="s">
        <v>2877</v>
      </c>
      <c r="L1209" s="11">
        <v>2</v>
      </c>
    </row>
    <row r="1210" spans="1:12">
      <c r="A1210" s="11" t="s">
        <v>2210</v>
      </c>
      <c r="D1210" s="11" t="s">
        <v>260</v>
      </c>
      <c r="E1210" s="19" t="s">
        <v>2460</v>
      </c>
      <c r="F1210" s="10">
        <v>42036</v>
      </c>
      <c r="G1210" s="10">
        <v>44593</v>
      </c>
      <c r="H1210" s="11">
        <v>8</v>
      </c>
      <c r="I1210" s="20" t="s">
        <v>259</v>
      </c>
      <c r="J1210" s="11" t="s">
        <v>261</v>
      </c>
      <c r="K1210" s="11" t="s">
        <v>2877</v>
      </c>
      <c r="L1210" s="11">
        <v>2</v>
      </c>
    </row>
    <row r="1211" spans="1:12">
      <c r="A1211" s="11" t="s">
        <v>2211</v>
      </c>
      <c r="D1211" s="11" t="s">
        <v>260</v>
      </c>
      <c r="E1211" s="19" t="s">
        <v>2461</v>
      </c>
      <c r="F1211" s="10">
        <v>42036</v>
      </c>
      <c r="G1211" s="10">
        <v>44593</v>
      </c>
      <c r="H1211" s="11">
        <v>8</v>
      </c>
      <c r="I1211" s="20" t="s">
        <v>259</v>
      </c>
      <c r="J1211" s="11" t="s">
        <v>261</v>
      </c>
      <c r="K1211" s="11" t="s">
        <v>2877</v>
      </c>
      <c r="L1211" s="11">
        <v>2</v>
      </c>
    </row>
    <row r="1212" spans="1:12">
      <c r="A1212" s="11" t="s">
        <v>2212</v>
      </c>
      <c r="D1212" s="11" t="s">
        <v>260</v>
      </c>
      <c r="E1212" s="19" t="s">
        <v>2462</v>
      </c>
      <c r="F1212" s="10">
        <v>42036</v>
      </c>
      <c r="G1212" s="10">
        <v>44593</v>
      </c>
      <c r="H1212" s="11">
        <v>8</v>
      </c>
      <c r="I1212" s="20" t="s">
        <v>259</v>
      </c>
      <c r="J1212" s="11" t="s">
        <v>261</v>
      </c>
      <c r="K1212" s="11" t="s">
        <v>2877</v>
      </c>
      <c r="L1212" s="11">
        <v>2</v>
      </c>
    </row>
    <row r="1213" spans="1:12">
      <c r="A1213" s="11" t="s">
        <v>2213</v>
      </c>
      <c r="D1213" s="11" t="s">
        <v>260</v>
      </c>
      <c r="E1213" s="19" t="s">
        <v>2463</v>
      </c>
      <c r="F1213" s="10">
        <v>42036</v>
      </c>
      <c r="G1213" s="10">
        <v>44593</v>
      </c>
      <c r="H1213" s="11">
        <v>8</v>
      </c>
      <c r="I1213" s="20" t="s">
        <v>259</v>
      </c>
      <c r="J1213" s="11" t="s">
        <v>261</v>
      </c>
      <c r="K1213" s="11" t="s">
        <v>2877</v>
      </c>
      <c r="L1213" s="11">
        <v>2</v>
      </c>
    </row>
    <row r="1214" spans="1:12">
      <c r="A1214" s="11" t="s">
        <v>2214</v>
      </c>
      <c r="D1214" s="11" t="s">
        <v>260</v>
      </c>
      <c r="E1214" s="19" t="s">
        <v>2464</v>
      </c>
      <c r="F1214" s="10">
        <v>42036</v>
      </c>
      <c r="G1214" s="10">
        <v>44593</v>
      </c>
      <c r="H1214" s="11">
        <v>8</v>
      </c>
      <c r="I1214" s="20" t="s">
        <v>259</v>
      </c>
      <c r="J1214" s="11" t="s">
        <v>261</v>
      </c>
      <c r="K1214" s="11" t="s">
        <v>2877</v>
      </c>
      <c r="L1214" s="11">
        <v>2</v>
      </c>
    </row>
    <row r="1215" spans="1:12">
      <c r="A1215" s="11" t="s">
        <v>2215</v>
      </c>
      <c r="D1215" s="11" t="s">
        <v>260</v>
      </c>
      <c r="E1215" s="19" t="s">
        <v>2465</v>
      </c>
      <c r="F1215" s="10">
        <v>42036</v>
      </c>
      <c r="G1215" s="10">
        <v>44593</v>
      </c>
      <c r="H1215" s="11">
        <v>8</v>
      </c>
      <c r="I1215" s="20" t="s">
        <v>259</v>
      </c>
      <c r="J1215" s="11" t="s">
        <v>261</v>
      </c>
      <c r="K1215" s="11" t="s">
        <v>2877</v>
      </c>
      <c r="L1215" s="11">
        <v>2</v>
      </c>
    </row>
    <row r="1216" spans="1:12">
      <c r="A1216" s="11" t="s">
        <v>2216</v>
      </c>
      <c r="D1216" s="11" t="s">
        <v>260</v>
      </c>
      <c r="E1216" s="19" t="s">
        <v>2466</v>
      </c>
      <c r="F1216" s="10">
        <v>42036</v>
      </c>
      <c r="G1216" s="10">
        <v>44593</v>
      </c>
      <c r="H1216" s="11">
        <v>8</v>
      </c>
      <c r="I1216" s="20" t="s">
        <v>259</v>
      </c>
      <c r="J1216" s="11" t="s">
        <v>261</v>
      </c>
      <c r="K1216" s="11" t="s">
        <v>2877</v>
      </c>
      <c r="L1216" s="11">
        <v>2</v>
      </c>
    </row>
    <row r="1217" spans="1:12">
      <c r="A1217" s="11" t="s">
        <v>2217</v>
      </c>
      <c r="D1217" s="11" t="s">
        <v>260</v>
      </c>
      <c r="E1217" s="19" t="s">
        <v>2467</v>
      </c>
      <c r="F1217" s="10">
        <v>42036</v>
      </c>
      <c r="G1217" s="10">
        <v>44593</v>
      </c>
      <c r="H1217" s="11">
        <v>8</v>
      </c>
      <c r="I1217" s="20" t="s">
        <v>259</v>
      </c>
      <c r="J1217" s="11" t="s">
        <v>261</v>
      </c>
      <c r="K1217" s="11" t="s">
        <v>2877</v>
      </c>
      <c r="L1217" s="11">
        <v>2</v>
      </c>
    </row>
    <row r="1218" spans="1:12">
      <c r="A1218" s="11" t="s">
        <v>2218</v>
      </c>
      <c r="D1218" s="11" t="s">
        <v>260</v>
      </c>
      <c r="E1218" s="19" t="s">
        <v>2468</v>
      </c>
      <c r="F1218" s="10">
        <v>42036</v>
      </c>
      <c r="G1218" s="10">
        <v>44593</v>
      </c>
      <c r="H1218" s="11">
        <v>8</v>
      </c>
      <c r="I1218" s="20" t="s">
        <v>259</v>
      </c>
      <c r="J1218" s="11" t="s">
        <v>261</v>
      </c>
      <c r="K1218" s="11" t="s">
        <v>2877</v>
      </c>
      <c r="L1218" s="11">
        <v>2</v>
      </c>
    </row>
    <row r="1219" spans="1:12">
      <c r="A1219" s="11" t="s">
        <v>2219</v>
      </c>
      <c r="D1219" s="11" t="s">
        <v>260</v>
      </c>
      <c r="E1219" s="19" t="s">
        <v>2469</v>
      </c>
      <c r="F1219" s="10">
        <v>42036</v>
      </c>
      <c r="G1219" s="10">
        <v>44593</v>
      </c>
      <c r="H1219" s="11">
        <v>8</v>
      </c>
      <c r="I1219" s="20" t="s">
        <v>259</v>
      </c>
      <c r="J1219" s="11" t="s">
        <v>261</v>
      </c>
      <c r="K1219" s="11" t="s">
        <v>2877</v>
      </c>
      <c r="L1219" s="11">
        <v>2</v>
      </c>
    </row>
    <row r="1220" spans="1:12">
      <c r="A1220" s="11" t="s">
        <v>2220</v>
      </c>
      <c r="D1220" s="11" t="s">
        <v>260</v>
      </c>
      <c r="E1220" s="19" t="s">
        <v>2470</v>
      </c>
      <c r="F1220" s="10">
        <v>42036</v>
      </c>
      <c r="G1220" s="10">
        <v>44593</v>
      </c>
      <c r="H1220" s="11">
        <v>8</v>
      </c>
      <c r="I1220" s="20" t="s">
        <v>259</v>
      </c>
      <c r="J1220" s="11" t="s">
        <v>261</v>
      </c>
      <c r="K1220" s="11" t="s">
        <v>2877</v>
      </c>
      <c r="L1220" s="11">
        <v>2</v>
      </c>
    </row>
    <row r="1221" spans="1:12">
      <c r="A1221" s="11" t="s">
        <v>2221</v>
      </c>
      <c r="D1221" s="11" t="s">
        <v>260</v>
      </c>
      <c r="E1221" s="19" t="s">
        <v>2471</v>
      </c>
      <c r="F1221" s="10">
        <v>42036</v>
      </c>
      <c r="G1221" s="10">
        <v>44593</v>
      </c>
      <c r="H1221" s="11">
        <v>8</v>
      </c>
      <c r="I1221" s="20" t="s">
        <v>259</v>
      </c>
      <c r="J1221" s="11" t="s">
        <v>261</v>
      </c>
      <c r="K1221" s="11" t="s">
        <v>2877</v>
      </c>
      <c r="L1221" s="11">
        <v>2</v>
      </c>
    </row>
    <row r="1222" spans="1:12">
      <c r="A1222" s="11" t="s">
        <v>2222</v>
      </c>
      <c r="D1222" s="11" t="s">
        <v>260</v>
      </c>
      <c r="E1222" s="19" t="s">
        <v>2472</v>
      </c>
      <c r="F1222" s="10">
        <v>42036</v>
      </c>
      <c r="G1222" s="10">
        <v>44593</v>
      </c>
      <c r="H1222" s="11">
        <v>8</v>
      </c>
      <c r="I1222" s="20" t="s">
        <v>259</v>
      </c>
      <c r="J1222" s="11" t="s">
        <v>261</v>
      </c>
      <c r="K1222" s="11" t="s">
        <v>2877</v>
      </c>
      <c r="L1222" s="11">
        <v>2</v>
      </c>
    </row>
    <row r="1223" spans="1:12">
      <c r="A1223" s="11" t="s">
        <v>2223</v>
      </c>
      <c r="D1223" s="11" t="s">
        <v>260</v>
      </c>
      <c r="E1223" s="19" t="s">
        <v>2473</v>
      </c>
      <c r="F1223" s="10">
        <v>42036</v>
      </c>
      <c r="G1223" s="10">
        <v>44593</v>
      </c>
      <c r="H1223" s="11">
        <v>8</v>
      </c>
      <c r="I1223" s="20" t="s">
        <v>259</v>
      </c>
      <c r="J1223" s="11" t="s">
        <v>261</v>
      </c>
      <c r="K1223" s="11" t="s">
        <v>2877</v>
      </c>
      <c r="L1223" s="11">
        <v>2</v>
      </c>
    </row>
    <row r="1224" spans="1:12">
      <c r="A1224" s="11" t="s">
        <v>2224</v>
      </c>
      <c r="D1224" s="11" t="s">
        <v>260</v>
      </c>
      <c r="E1224" s="19" t="s">
        <v>2474</v>
      </c>
      <c r="F1224" s="10">
        <v>42036</v>
      </c>
      <c r="G1224" s="10">
        <v>44593</v>
      </c>
      <c r="H1224" s="11">
        <v>8</v>
      </c>
      <c r="I1224" s="20" t="s">
        <v>259</v>
      </c>
      <c r="J1224" s="11" t="s">
        <v>261</v>
      </c>
      <c r="K1224" s="11" t="s">
        <v>2877</v>
      </c>
      <c r="L1224" s="11">
        <v>2</v>
      </c>
    </row>
    <row r="1225" spans="1:12">
      <c r="A1225" s="11" t="s">
        <v>2225</v>
      </c>
      <c r="D1225" s="11" t="s">
        <v>260</v>
      </c>
      <c r="E1225" s="19" t="s">
        <v>2475</v>
      </c>
      <c r="F1225" s="10">
        <v>42036</v>
      </c>
      <c r="G1225" s="10">
        <v>44593</v>
      </c>
      <c r="H1225" s="11">
        <v>8</v>
      </c>
      <c r="I1225" s="20" t="s">
        <v>259</v>
      </c>
      <c r="J1225" s="11" t="s">
        <v>261</v>
      </c>
      <c r="K1225" s="11" t="s">
        <v>2877</v>
      </c>
      <c r="L1225" s="11">
        <v>2</v>
      </c>
    </row>
    <row r="1226" spans="1:12">
      <c r="A1226" s="11" t="s">
        <v>2226</v>
      </c>
      <c r="D1226" s="11" t="s">
        <v>260</v>
      </c>
      <c r="E1226" s="19" t="s">
        <v>2476</v>
      </c>
      <c r="F1226" s="10">
        <v>42036</v>
      </c>
      <c r="G1226" s="10">
        <v>44593</v>
      </c>
      <c r="H1226" s="11">
        <v>8</v>
      </c>
      <c r="I1226" s="20" t="s">
        <v>259</v>
      </c>
      <c r="J1226" s="11" t="s">
        <v>261</v>
      </c>
      <c r="K1226" s="11" t="s">
        <v>2877</v>
      </c>
      <c r="L1226" s="11">
        <v>2</v>
      </c>
    </row>
    <row r="1227" spans="1:12">
      <c r="A1227" s="11" t="s">
        <v>2227</v>
      </c>
      <c r="D1227" s="11" t="s">
        <v>260</v>
      </c>
      <c r="E1227" s="19" t="s">
        <v>2477</v>
      </c>
      <c r="F1227" s="10">
        <v>42036</v>
      </c>
      <c r="G1227" s="10">
        <v>44593</v>
      </c>
      <c r="H1227" s="11">
        <v>8</v>
      </c>
      <c r="I1227" s="20" t="s">
        <v>259</v>
      </c>
      <c r="J1227" s="11" t="s">
        <v>261</v>
      </c>
      <c r="K1227" s="11" t="s">
        <v>2877</v>
      </c>
      <c r="L1227" s="11">
        <v>2</v>
      </c>
    </row>
    <row r="1228" spans="1:12">
      <c r="A1228" s="11" t="s">
        <v>2228</v>
      </c>
      <c r="D1228" s="11" t="s">
        <v>260</v>
      </c>
      <c r="E1228" s="19" t="s">
        <v>2478</v>
      </c>
      <c r="F1228" s="10">
        <v>42036</v>
      </c>
      <c r="G1228" s="10">
        <v>44593</v>
      </c>
      <c r="H1228" s="11">
        <v>8</v>
      </c>
      <c r="I1228" s="20" t="s">
        <v>259</v>
      </c>
      <c r="J1228" s="11" t="s">
        <v>261</v>
      </c>
      <c r="K1228" s="11" t="s">
        <v>2877</v>
      </c>
      <c r="L1228" s="11">
        <v>2</v>
      </c>
    </row>
    <row r="1229" spans="1:12">
      <c r="A1229" s="11" t="s">
        <v>2229</v>
      </c>
      <c r="D1229" s="11" t="s">
        <v>260</v>
      </c>
      <c r="E1229" s="19" t="s">
        <v>2479</v>
      </c>
      <c r="F1229" s="10">
        <v>42036</v>
      </c>
      <c r="G1229" s="10">
        <v>44593</v>
      </c>
      <c r="H1229" s="11">
        <v>8</v>
      </c>
      <c r="I1229" s="20" t="s">
        <v>259</v>
      </c>
      <c r="J1229" s="11" t="s">
        <v>261</v>
      </c>
      <c r="K1229" s="11" t="s">
        <v>2877</v>
      </c>
      <c r="L1229" s="11">
        <v>2</v>
      </c>
    </row>
    <row r="1230" spans="1:12">
      <c r="A1230" s="11" t="s">
        <v>2230</v>
      </c>
      <c r="D1230" s="11" t="s">
        <v>260</v>
      </c>
      <c r="E1230" s="19" t="s">
        <v>2480</v>
      </c>
      <c r="F1230" s="10">
        <v>42036</v>
      </c>
      <c r="G1230" s="10">
        <v>44593</v>
      </c>
      <c r="H1230" s="11">
        <v>8</v>
      </c>
      <c r="I1230" s="20" t="s">
        <v>259</v>
      </c>
      <c r="J1230" s="11" t="s">
        <v>261</v>
      </c>
      <c r="K1230" s="11" t="s">
        <v>2877</v>
      </c>
      <c r="L1230" s="11">
        <v>2</v>
      </c>
    </row>
    <row r="1231" spans="1:12">
      <c r="A1231" s="11" t="s">
        <v>2231</v>
      </c>
      <c r="D1231" s="11" t="s">
        <v>260</v>
      </c>
      <c r="E1231" s="19" t="s">
        <v>2481</v>
      </c>
      <c r="F1231" s="10">
        <v>42036</v>
      </c>
      <c r="G1231" s="10">
        <v>44593</v>
      </c>
      <c r="H1231" s="11">
        <v>8</v>
      </c>
      <c r="I1231" s="20" t="s">
        <v>259</v>
      </c>
      <c r="J1231" s="11" t="s">
        <v>261</v>
      </c>
      <c r="K1231" s="11" t="s">
        <v>2877</v>
      </c>
      <c r="L1231" s="11">
        <v>2</v>
      </c>
    </row>
    <row r="1232" spans="1:12">
      <c r="A1232" s="11" t="s">
        <v>2232</v>
      </c>
      <c r="D1232" s="11" t="s">
        <v>260</v>
      </c>
      <c r="E1232" s="19" t="s">
        <v>2482</v>
      </c>
      <c r="F1232" s="10">
        <v>42036</v>
      </c>
      <c r="G1232" s="10">
        <v>44593</v>
      </c>
      <c r="H1232" s="11">
        <v>8</v>
      </c>
      <c r="I1232" s="20" t="s">
        <v>259</v>
      </c>
      <c r="J1232" s="11" t="s">
        <v>261</v>
      </c>
      <c r="K1232" s="11" t="s">
        <v>2877</v>
      </c>
      <c r="L1232" s="11">
        <v>2</v>
      </c>
    </row>
    <row r="1233" spans="1:12">
      <c r="A1233" s="11" t="s">
        <v>2233</v>
      </c>
      <c r="D1233" s="11" t="s">
        <v>260</v>
      </c>
      <c r="E1233" s="19" t="s">
        <v>2483</v>
      </c>
      <c r="F1233" s="10">
        <v>42036</v>
      </c>
      <c r="G1233" s="10">
        <v>44593</v>
      </c>
      <c r="H1233" s="11">
        <v>8</v>
      </c>
      <c r="I1233" s="20" t="s">
        <v>259</v>
      </c>
      <c r="J1233" s="11" t="s">
        <v>261</v>
      </c>
      <c r="K1233" s="11" t="s">
        <v>2877</v>
      </c>
      <c r="L1233" s="11">
        <v>2</v>
      </c>
    </row>
    <row r="1234" spans="1:12">
      <c r="A1234" s="11" t="s">
        <v>2234</v>
      </c>
      <c r="D1234" s="11" t="s">
        <v>260</v>
      </c>
      <c r="E1234" s="19" t="s">
        <v>2484</v>
      </c>
      <c r="F1234" s="10">
        <v>42036</v>
      </c>
      <c r="G1234" s="10">
        <v>44593</v>
      </c>
      <c r="H1234" s="11">
        <v>8</v>
      </c>
      <c r="I1234" s="20" t="s">
        <v>259</v>
      </c>
      <c r="J1234" s="11" t="s">
        <v>261</v>
      </c>
      <c r="K1234" s="11" t="s">
        <v>2877</v>
      </c>
      <c r="L1234" s="11">
        <v>2</v>
      </c>
    </row>
    <row r="1235" spans="1:12">
      <c r="A1235" s="11" t="s">
        <v>2235</v>
      </c>
      <c r="D1235" s="11" t="s">
        <v>260</v>
      </c>
      <c r="E1235" s="19" t="s">
        <v>2485</v>
      </c>
      <c r="F1235" s="10">
        <v>42036</v>
      </c>
      <c r="G1235" s="10">
        <v>44593</v>
      </c>
      <c r="H1235" s="11">
        <v>8</v>
      </c>
      <c r="I1235" s="20" t="s">
        <v>259</v>
      </c>
      <c r="J1235" s="11" t="s">
        <v>261</v>
      </c>
      <c r="K1235" s="11" t="s">
        <v>2877</v>
      </c>
      <c r="L1235" s="11">
        <v>2</v>
      </c>
    </row>
    <row r="1236" spans="1:12">
      <c r="A1236" s="11" t="s">
        <v>2236</v>
      </c>
      <c r="D1236" s="11" t="s">
        <v>260</v>
      </c>
      <c r="E1236" s="19" t="s">
        <v>2486</v>
      </c>
      <c r="F1236" s="10">
        <v>42036</v>
      </c>
      <c r="G1236" s="10">
        <v>44593</v>
      </c>
      <c r="H1236" s="11">
        <v>8</v>
      </c>
      <c r="I1236" s="20" t="s">
        <v>259</v>
      </c>
      <c r="J1236" s="11" t="s">
        <v>261</v>
      </c>
      <c r="K1236" s="11" t="s">
        <v>2877</v>
      </c>
      <c r="L1236" s="11">
        <v>2</v>
      </c>
    </row>
    <row r="1237" spans="1:12">
      <c r="A1237" s="11" t="s">
        <v>2237</v>
      </c>
      <c r="D1237" s="11" t="s">
        <v>260</v>
      </c>
      <c r="E1237" s="19" t="s">
        <v>2487</v>
      </c>
      <c r="F1237" s="10">
        <v>42036</v>
      </c>
      <c r="G1237" s="10">
        <v>44593</v>
      </c>
      <c r="H1237" s="11">
        <v>8</v>
      </c>
      <c r="I1237" s="20" t="s">
        <v>259</v>
      </c>
      <c r="J1237" s="11" t="s">
        <v>261</v>
      </c>
      <c r="K1237" s="11" t="s">
        <v>2877</v>
      </c>
      <c r="L1237" s="11">
        <v>2</v>
      </c>
    </row>
    <row r="1238" spans="1:12">
      <c r="A1238" s="11" t="s">
        <v>2238</v>
      </c>
      <c r="D1238" s="11" t="s">
        <v>260</v>
      </c>
      <c r="E1238" s="19" t="s">
        <v>2488</v>
      </c>
      <c r="F1238" s="10">
        <v>42036</v>
      </c>
      <c r="G1238" s="10">
        <v>44593</v>
      </c>
      <c r="H1238" s="11">
        <v>8</v>
      </c>
      <c r="I1238" s="20" t="s">
        <v>259</v>
      </c>
      <c r="J1238" s="11" t="s">
        <v>261</v>
      </c>
      <c r="K1238" s="11" t="s">
        <v>2877</v>
      </c>
      <c r="L1238" s="11">
        <v>2</v>
      </c>
    </row>
    <row r="1239" spans="1:12">
      <c r="A1239" s="11" t="s">
        <v>2239</v>
      </c>
      <c r="D1239" s="11" t="s">
        <v>260</v>
      </c>
      <c r="E1239" s="19" t="s">
        <v>2489</v>
      </c>
      <c r="F1239" s="10">
        <v>42036</v>
      </c>
      <c r="G1239" s="10">
        <v>44593</v>
      </c>
      <c r="H1239" s="11">
        <v>8</v>
      </c>
      <c r="I1239" s="20" t="s">
        <v>259</v>
      </c>
      <c r="J1239" s="11" t="s">
        <v>261</v>
      </c>
      <c r="K1239" s="11" t="s">
        <v>2877</v>
      </c>
      <c r="L1239" s="11">
        <v>2</v>
      </c>
    </row>
    <row r="1240" spans="1:12">
      <c r="A1240" s="11" t="s">
        <v>2240</v>
      </c>
      <c r="D1240" s="11" t="s">
        <v>260</v>
      </c>
      <c r="E1240" s="19" t="s">
        <v>2490</v>
      </c>
      <c r="F1240" s="10">
        <v>42036</v>
      </c>
      <c r="G1240" s="10">
        <v>44593</v>
      </c>
      <c r="H1240" s="11">
        <v>8</v>
      </c>
      <c r="I1240" s="20" t="s">
        <v>259</v>
      </c>
      <c r="J1240" s="11" t="s">
        <v>261</v>
      </c>
      <c r="K1240" s="11" t="s">
        <v>2877</v>
      </c>
      <c r="L1240" s="11">
        <v>2</v>
      </c>
    </row>
    <row r="1241" spans="1:12">
      <c r="A1241" s="11" t="s">
        <v>2241</v>
      </c>
      <c r="D1241" s="11" t="s">
        <v>260</v>
      </c>
      <c r="E1241" s="19" t="s">
        <v>2491</v>
      </c>
      <c r="F1241" s="10">
        <v>42036</v>
      </c>
      <c r="G1241" s="10">
        <v>44593</v>
      </c>
      <c r="H1241" s="11">
        <v>8</v>
      </c>
      <c r="I1241" s="20" t="s">
        <v>259</v>
      </c>
      <c r="J1241" s="11" t="s">
        <v>261</v>
      </c>
      <c r="K1241" s="11" t="s">
        <v>2877</v>
      </c>
      <c r="L1241" s="11">
        <v>2</v>
      </c>
    </row>
    <row r="1242" spans="1:12">
      <c r="A1242" s="11" t="s">
        <v>2242</v>
      </c>
      <c r="D1242" s="11" t="s">
        <v>260</v>
      </c>
      <c r="E1242" s="19" t="s">
        <v>2492</v>
      </c>
      <c r="F1242" s="10">
        <v>42036</v>
      </c>
      <c r="G1242" s="10">
        <v>44593</v>
      </c>
      <c r="H1242" s="11">
        <v>8</v>
      </c>
      <c r="I1242" s="20" t="s">
        <v>259</v>
      </c>
      <c r="J1242" s="11" t="s">
        <v>261</v>
      </c>
      <c r="K1242" s="11" t="s">
        <v>2877</v>
      </c>
      <c r="L1242" s="11">
        <v>2</v>
      </c>
    </row>
    <row r="1243" spans="1:12">
      <c r="A1243" s="11" t="s">
        <v>2243</v>
      </c>
      <c r="D1243" s="11" t="s">
        <v>260</v>
      </c>
      <c r="E1243" s="19" t="s">
        <v>2493</v>
      </c>
      <c r="F1243" s="10">
        <v>42036</v>
      </c>
      <c r="G1243" s="10">
        <v>44593</v>
      </c>
      <c r="H1243" s="11">
        <v>8</v>
      </c>
      <c r="I1243" s="20" t="s">
        <v>259</v>
      </c>
      <c r="J1243" s="11" t="s">
        <v>261</v>
      </c>
      <c r="K1243" s="11" t="s">
        <v>2877</v>
      </c>
      <c r="L1243" s="11">
        <v>2</v>
      </c>
    </row>
    <row r="1244" spans="1:12">
      <c r="A1244" s="11" t="s">
        <v>2244</v>
      </c>
      <c r="D1244" s="11" t="s">
        <v>260</v>
      </c>
      <c r="E1244" s="19" t="s">
        <v>2494</v>
      </c>
      <c r="F1244" s="10">
        <v>42036</v>
      </c>
      <c r="G1244" s="10">
        <v>44593</v>
      </c>
      <c r="H1244" s="11">
        <v>8</v>
      </c>
      <c r="I1244" s="20" t="s">
        <v>259</v>
      </c>
      <c r="J1244" s="11" t="s">
        <v>261</v>
      </c>
      <c r="K1244" s="11" t="s">
        <v>2877</v>
      </c>
      <c r="L1244" s="11">
        <v>2</v>
      </c>
    </row>
    <row r="1245" spans="1:12">
      <c r="A1245" s="11" t="s">
        <v>2245</v>
      </c>
      <c r="D1245" s="11" t="s">
        <v>260</v>
      </c>
      <c r="E1245" s="19" t="s">
        <v>2495</v>
      </c>
      <c r="F1245" s="10">
        <v>42036</v>
      </c>
      <c r="G1245" s="10">
        <v>44593</v>
      </c>
      <c r="H1245" s="11">
        <v>8</v>
      </c>
      <c r="I1245" s="20" t="s">
        <v>259</v>
      </c>
      <c r="J1245" s="11" t="s">
        <v>261</v>
      </c>
      <c r="K1245" s="11" t="s">
        <v>2877</v>
      </c>
      <c r="L1245" s="11">
        <v>2</v>
      </c>
    </row>
    <row r="1246" spans="1:12">
      <c r="A1246" s="11" t="s">
        <v>2246</v>
      </c>
      <c r="D1246" s="11" t="s">
        <v>260</v>
      </c>
      <c r="E1246" s="19" t="s">
        <v>2496</v>
      </c>
      <c r="F1246" s="10">
        <v>42036</v>
      </c>
      <c r="G1246" s="10">
        <v>44593</v>
      </c>
      <c r="H1246" s="11">
        <v>8</v>
      </c>
      <c r="I1246" s="20" t="s">
        <v>259</v>
      </c>
      <c r="J1246" s="11" t="s">
        <v>261</v>
      </c>
      <c r="K1246" s="11" t="s">
        <v>2877</v>
      </c>
      <c r="L1246" s="11">
        <v>2</v>
      </c>
    </row>
    <row r="1247" spans="1:12">
      <c r="A1247" s="11" t="s">
        <v>2247</v>
      </c>
      <c r="D1247" s="11" t="s">
        <v>260</v>
      </c>
      <c r="E1247" s="19" t="s">
        <v>2497</v>
      </c>
      <c r="F1247" s="10">
        <v>42036</v>
      </c>
      <c r="G1247" s="10">
        <v>44593</v>
      </c>
      <c r="H1247" s="11">
        <v>8</v>
      </c>
      <c r="I1247" s="20" t="s">
        <v>259</v>
      </c>
      <c r="J1247" s="11" t="s">
        <v>261</v>
      </c>
      <c r="K1247" s="11" t="s">
        <v>2877</v>
      </c>
      <c r="L1247" s="11">
        <v>2</v>
      </c>
    </row>
    <row r="1248" spans="1:12">
      <c r="A1248" s="11" t="s">
        <v>2248</v>
      </c>
      <c r="D1248" s="11" t="s">
        <v>260</v>
      </c>
      <c r="E1248" s="19" t="s">
        <v>2498</v>
      </c>
      <c r="F1248" s="10">
        <v>42036</v>
      </c>
      <c r="G1248" s="10">
        <v>44593</v>
      </c>
      <c r="H1248" s="11">
        <v>8</v>
      </c>
      <c r="I1248" s="20" t="s">
        <v>259</v>
      </c>
      <c r="J1248" s="11" t="s">
        <v>261</v>
      </c>
      <c r="K1248" s="11" t="s">
        <v>2877</v>
      </c>
      <c r="L1248" s="11">
        <v>2</v>
      </c>
    </row>
    <row r="1249" spans="1:12">
      <c r="A1249" s="11" t="s">
        <v>2249</v>
      </c>
      <c r="D1249" s="11" t="s">
        <v>260</v>
      </c>
      <c r="E1249" s="19" t="s">
        <v>2499</v>
      </c>
      <c r="F1249" s="10">
        <v>42036</v>
      </c>
      <c r="G1249" s="10">
        <v>44593</v>
      </c>
      <c r="H1249" s="11">
        <v>8</v>
      </c>
      <c r="I1249" s="20" t="s">
        <v>259</v>
      </c>
      <c r="J1249" s="11" t="s">
        <v>261</v>
      </c>
      <c r="K1249" s="11" t="s">
        <v>2877</v>
      </c>
      <c r="L1249" s="11">
        <v>2</v>
      </c>
    </row>
    <row r="1250" spans="1:12">
      <c r="A1250" s="11" t="s">
        <v>2250</v>
      </c>
      <c r="D1250" s="11" t="s">
        <v>260</v>
      </c>
      <c r="E1250" s="19" t="s">
        <v>2500</v>
      </c>
      <c r="F1250" s="10">
        <v>42036</v>
      </c>
      <c r="G1250" s="10">
        <v>44593</v>
      </c>
      <c r="H1250" s="11">
        <v>8</v>
      </c>
      <c r="I1250" s="20" t="s">
        <v>259</v>
      </c>
      <c r="J1250" s="11" t="s">
        <v>261</v>
      </c>
      <c r="K1250" s="11" t="s">
        <v>2877</v>
      </c>
      <c r="L1250" s="11">
        <v>2</v>
      </c>
    </row>
    <row r="1251" spans="1:12">
      <c r="A1251" s="11" t="s">
        <v>2251</v>
      </c>
      <c r="D1251" s="11" t="s">
        <v>260</v>
      </c>
      <c r="E1251" s="19" t="s">
        <v>2501</v>
      </c>
      <c r="F1251" s="10">
        <v>42036</v>
      </c>
      <c r="G1251" s="10">
        <v>44593</v>
      </c>
      <c r="H1251" s="11">
        <v>8</v>
      </c>
      <c r="I1251" s="20" t="s">
        <v>259</v>
      </c>
      <c r="J1251" s="11" t="s">
        <v>261</v>
      </c>
      <c r="K1251" s="11" t="s">
        <v>2877</v>
      </c>
      <c r="L1251" s="11">
        <v>2</v>
      </c>
    </row>
    <row r="1252" spans="1:12">
      <c r="A1252" s="11" t="s">
        <v>2252</v>
      </c>
      <c r="D1252" s="11" t="s">
        <v>260</v>
      </c>
      <c r="E1252" s="19" t="s">
        <v>2502</v>
      </c>
      <c r="F1252" s="10">
        <v>42036</v>
      </c>
      <c r="G1252" s="10">
        <v>44593</v>
      </c>
      <c r="H1252" s="11">
        <v>8</v>
      </c>
      <c r="I1252" s="20" t="s">
        <v>259</v>
      </c>
      <c r="J1252" s="11" t="s">
        <v>261</v>
      </c>
      <c r="K1252" s="11" t="s">
        <v>2877</v>
      </c>
      <c r="L1252" s="11">
        <v>2</v>
      </c>
    </row>
    <row r="1253" spans="1:12">
      <c r="A1253" s="11" t="s">
        <v>2253</v>
      </c>
      <c r="D1253" s="11" t="s">
        <v>260</v>
      </c>
      <c r="E1253" s="19" t="s">
        <v>2503</v>
      </c>
      <c r="F1253" s="10">
        <v>42036</v>
      </c>
      <c r="G1253" s="10">
        <v>44593</v>
      </c>
      <c r="H1253" s="11">
        <v>8</v>
      </c>
      <c r="I1253" s="20" t="s">
        <v>259</v>
      </c>
      <c r="J1253" s="11" t="s">
        <v>261</v>
      </c>
      <c r="K1253" s="11" t="s">
        <v>2877</v>
      </c>
      <c r="L1253" s="11">
        <v>2</v>
      </c>
    </row>
    <row r="1254" spans="1:12">
      <c r="A1254" s="11" t="s">
        <v>2254</v>
      </c>
      <c r="D1254" s="11" t="s">
        <v>260</v>
      </c>
      <c r="E1254" s="19" t="s">
        <v>2504</v>
      </c>
      <c r="F1254" s="10">
        <v>42036</v>
      </c>
      <c r="G1254" s="10">
        <v>44593</v>
      </c>
      <c r="H1254" s="11">
        <v>8</v>
      </c>
      <c r="I1254" s="20" t="s">
        <v>259</v>
      </c>
      <c r="J1254" s="11" t="s">
        <v>261</v>
      </c>
      <c r="K1254" s="11" t="s">
        <v>2877</v>
      </c>
      <c r="L1254" s="11">
        <v>2</v>
      </c>
    </row>
    <row r="1255" spans="1:12">
      <c r="A1255" s="11" t="s">
        <v>2255</v>
      </c>
      <c r="D1255" s="11" t="s">
        <v>260</v>
      </c>
      <c r="E1255" s="19" t="s">
        <v>2505</v>
      </c>
      <c r="F1255" s="10">
        <v>42036</v>
      </c>
      <c r="G1255" s="10">
        <v>44593</v>
      </c>
      <c r="H1255" s="11">
        <v>8</v>
      </c>
      <c r="I1255" s="20" t="s">
        <v>259</v>
      </c>
      <c r="J1255" s="11" t="s">
        <v>261</v>
      </c>
      <c r="K1255" s="11" t="s">
        <v>2877</v>
      </c>
      <c r="L1255" s="11">
        <v>2</v>
      </c>
    </row>
    <row r="1256" spans="1:12">
      <c r="A1256" s="11" t="s">
        <v>2256</v>
      </c>
      <c r="D1256" s="11" t="s">
        <v>260</v>
      </c>
      <c r="E1256" s="19" t="s">
        <v>2506</v>
      </c>
      <c r="F1256" s="10">
        <v>42036</v>
      </c>
      <c r="G1256" s="10">
        <v>44593</v>
      </c>
      <c r="H1256" s="11">
        <v>8</v>
      </c>
      <c r="I1256" s="20" t="s">
        <v>259</v>
      </c>
      <c r="J1256" s="11" t="s">
        <v>261</v>
      </c>
      <c r="K1256" s="11" t="s">
        <v>2877</v>
      </c>
      <c r="L1256" s="11">
        <v>2</v>
      </c>
    </row>
    <row r="1257" spans="1:12">
      <c r="A1257" s="11" t="s">
        <v>2257</v>
      </c>
      <c r="D1257" s="11" t="s">
        <v>260</v>
      </c>
      <c r="E1257" s="19" t="s">
        <v>2507</v>
      </c>
      <c r="F1257" s="10">
        <v>42036</v>
      </c>
      <c r="G1257" s="10">
        <v>44593</v>
      </c>
      <c r="H1257" s="11">
        <v>8</v>
      </c>
      <c r="I1257" s="20" t="s">
        <v>259</v>
      </c>
      <c r="J1257" s="11" t="s">
        <v>261</v>
      </c>
      <c r="K1257" s="11" t="s">
        <v>2877</v>
      </c>
      <c r="L1257" s="11">
        <v>2</v>
      </c>
    </row>
    <row r="1258" spans="1:12">
      <c r="A1258" s="11" t="s">
        <v>2258</v>
      </c>
      <c r="D1258" s="11" t="s">
        <v>260</v>
      </c>
      <c r="E1258" s="19" t="s">
        <v>2508</v>
      </c>
      <c r="F1258" s="10">
        <v>42036</v>
      </c>
      <c r="G1258" s="10">
        <v>44593</v>
      </c>
      <c r="H1258" s="11">
        <v>8</v>
      </c>
      <c r="I1258" s="20" t="s">
        <v>259</v>
      </c>
      <c r="J1258" s="11" t="s">
        <v>261</v>
      </c>
      <c r="K1258" s="11" t="s">
        <v>2877</v>
      </c>
      <c r="L1258" s="11">
        <v>2</v>
      </c>
    </row>
    <row r="1259" spans="1:12">
      <c r="A1259" s="11" t="s">
        <v>2259</v>
      </c>
      <c r="D1259" s="11" t="s">
        <v>260</v>
      </c>
      <c r="E1259" s="19" t="s">
        <v>2509</v>
      </c>
      <c r="F1259" s="10">
        <v>42036</v>
      </c>
      <c r="G1259" s="10">
        <v>44593</v>
      </c>
      <c r="H1259" s="11">
        <v>8</v>
      </c>
      <c r="I1259" s="20" t="s">
        <v>259</v>
      </c>
      <c r="J1259" s="11" t="s">
        <v>261</v>
      </c>
      <c r="K1259" s="11" t="s">
        <v>2877</v>
      </c>
      <c r="L1259" s="11">
        <v>2</v>
      </c>
    </row>
    <row r="1260" spans="1:12">
      <c r="A1260" s="11" t="s">
        <v>2260</v>
      </c>
      <c r="D1260" s="11" t="s">
        <v>260</v>
      </c>
      <c r="E1260" s="19" t="s">
        <v>2510</v>
      </c>
      <c r="F1260" s="10">
        <v>42036</v>
      </c>
      <c r="G1260" s="10">
        <v>44593</v>
      </c>
      <c r="H1260" s="11">
        <v>8</v>
      </c>
      <c r="I1260" s="20" t="s">
        <v>259</v>
      </c>
      <c r="J1260" s="11" t="s">
        <v>261</v>
      </c>
      <c r="K1260" s="11" t="s">
        <v>2877</v>
      </c>
      <c r="L1260" s="11">
        <v>2</v>
      </c>
    </row>
    <row r="1261" spans="1:12">
      <c r="A1261" s="11" t="s">
        <v>2261</v>
      </c>
      <c r="D1261" s="11" t="s">
        <v>260</v>
      </c>
      <c r="E1261" s="19" t="s">
        <v>2511</v>
      </c>
      <c r="F1261" s="10">
        <v>42036</v>
      </c>
      <c r="G1261" s="10">
        <v>44593</v>
      </c>
      <c r="H1261" s="11">
        <v>8</v>
      </c>
      <c r="I1261" s="20" t="s">
        <v>259</v>
      </c>
      <c r="J1261" s="11" t="s">
        <v>261</v>
      </c>
      <c r="K1261" s="11" t="s">
        <v>2877</v>
      </c>
      <c r="L1261" s="11">
        <v>2</v>
      </c>
    </row>
    <row r="1262" spans="1:12">
      <c r="A1262" s="11" t="s">
        <v>2512</v>
      </c>
      <c r="D1262" s="11" t="s">
        <v>260</v>
      </c>
      <c r="E1262" s="19" t="s">
        <v>2690</v>
      </c>
      <c r="F1262" s="10">
        <v>42036</v>
      </c>
      <c r="G1262" s="10">
        <v>44593</v>
      </c>
      <c r="H1262" s="11">
        <v>8</v>
      </c>
      <c r="I1262" s="20" t="s">
        <v>259</v>
      </c>
      <c r="J1262" s="11" t="s">
        <v>261</v>
      </c>
      <c r="K1262" s="11" t="s">
        <v>2877</v>
      </c>
      <c r="L1262" s="11">
        <v>2</v>
      </c>
    </row>
    <row r="1263" spans="1:12">
      <c r="A1263" s="11" t="s">
        <v>2513</v>
      </c>
      <c r="D1263" s="11" t="s">
        <v>260</v>
      </c>
      <c r="E1263" s="19" t="s">
        <v>2691</v>
      </c>
      <c r="F1263" s="10">
        <v>42036</v>
      </c>
      <c r="G1263" s="10">
        <v>44593</v>
      </c>
      <c r="H1263" s="11">
        <v>8</v>
      </c>
      <c r="I1263" s="20" t="s">
        <v>259</v>
      </c>
      <c r="J1263" s="11" t="s">
        <v>261</v>
      </c>
      <c r="K1263" s="11" t="s">
        <v>2877</v>
      </c>
      <c r="L1263" s="11">
        <v>2</v>
      </c>
    </row>
    <row r="1264" spans="1:12">
      <c r="A1264" s="11" t="s">
        <v>2514</v>
      </c>
      <c r="D1264" s="11" t="s">
        <v>260</v>
      </c>
      <c r="E1264" s="19" t="s">
        <v>2692</v>
      </c>
      <c r="F1264" s="10">
        <v>42036</v>
      </c>
      <c r="G1264" s="10">
        <v>44593</v>
      </c>
      <c r="H1264" s="11">
        <v>8</v>
      </c>
      <c r="I1264" s="20" t="s">
        <v>259</v>
      </c>
      <c r="J1264" s="11" t="s">
        <v>261</v>
      </c>
      <c r="K1264" s="11" t="s">
        <v>2877</v>
      </c>
      <c r="L1264" s="11">
        <v>2</v>
      </c>
    </row>
    <row r="1265" spans="1:12">
      <c r="A1265" s="11" t="s">
        <v>2515</v>
      </c>
      <c r="D1265" s="11" t="s">
        <v>260</v>
      </c>
      <c r="E1265" s="19" t="s">
        <v>2693</v>
      </c>
      <c r="F1265" s="10">
        <v>42036</v>
      </c>
      <c r="G1265" s="10">
        <v>44593</v>
      </c>
      <c r="H1265" s="11">
        <v>8</v>
      </c>
      <c r="I1265" s="20" t="s">
        <v>259</v>
      </c>
      <c r="J1265" s="11" t="s">
        <v>261</v>
      </c>
      <c r="K1265" s="11" t="s">
        <v>2877</v>
      </c>
      <c r="L1265" s="11">
        <v>2</v>
      </c>
    </row>
    <row r="1266" spans="1:12">
      <c r="A1266" s="11" t="s">
        <v>2516</v>
      </c>
      <c r="D1266" s="11" t="s">
        <v>260</v>
      </c>
      <c r="E1266" s="19" t="s">
        <v>2694</v>
      </c>
      <c r="F1266" s="10">
        <v>42036</v>
      </c>
      <c r="G1266" s="10">
        <v>44593</v>
      </c>
      <c r="H1266" s="11">
        <v>8</v>
      </c>
      <c r="I1266" s="20" t="s">
        <v>259</v>
      </c>
      <c r="J1266" s="11" t="s">
        <v>261</v>
      </c>
      <c r="K1266" s="11" t="s">
        <v>2877</v>
      </c>
      <c r="L1266" s="11">
        <v>2</v>
      </c>
    </row>
    <row r="1267" spans="1:12">
      <c r="A1267" s="11" t="s">
        <v>2517</v>
      </c>
      <c r="D1267" s="11" t="s">
        <v>260</v>
      </c>
      <c r="E1267" s="19" t="s">
        <v>2695</v>
      </c>
      <c r="F1267" s="10">
        <v>42036</v>
      </c>
      <c r="G1267" s="10">
        <v>44593</v>
      </c>
      <c r="H1267" s="11">
        <v>8</v>
      </c>
      <c r="I1267" s="20" t="s">
        <v>259</v>
      </c>
      <c r="J1267" s="11" t="s">
        <v>261</v>
      </c>
      <c r="K1267" s="11" t="s">
        <v>2877</v>
      </c>
      <c r="L1267" s="11">
        <v>2</v>
      </c>
    </row>
    <row r="1268" spans="1:12">
      <c r="A1268" s="11" t="s">
        <v>2518</v>
      </c>
      <c r="D1268" s="11" t="s">
        <v>260</v>
      </c>
      <c r="E1268" s="19" t="s">
        <v>2696</v>
      </c>
      <c r="F1268" s="10">
        <v>42036</v>
      </c>
      <c r="G1268" s="10">
        <v>44593</v>
      </c>
      <c r="H1268" s="11">
        <v>8</v>
      </c>
      <c r="I1268" s="20" t="s">
        <v>259</v>
      </c>
      <c r="J1268" s="11" t="s">
        <v>261</v>
      </c>
      <c r="K1268" s="11" t="s">
        <v>2877</v>
      </c>
      <c r="L1268" s="11">
        <v>2</v>
      </c>
    </row>
    <row r="1269" spans="1:12">
      <c r="A1269" s="11" t="s">
        <v>2519</v>
      </c>
      <c r="D1269" s="11" t="s">
        <v>260</v>
      </c>
      <c r="E1269" s="19" t="s">
        <v>2697</v>
      </c>
      <c r="F1269" s="10">
        <v>42036</v>
      </c>
      <c r="G1269" s="10">
        <v>44593</v>
      </c>
      <c r="H1269" s="11">
        <v>8</v>
      </c>
      <c r="I1269" s="20" t="s">
        <v>259</v>
      </c>
      <c r="J1269" s="11" t="s">
        <v>261</v>
      </c>
      <c r="K1269" s="11" t="s">
        <v>2877</v>
      </c>
      <c r="L1269" s="11">
        <v>2</v>
      </c>
    </row>
    <row r="1270" spans="1:12">
      <c r="A1270" s="11" t="s">
        <v>2520</v>
      </c>
      <c r="D1270" s="11" t="s">
        <v>260</v>
      </c>
      <c r="E1270" s="19" t="s">
        <v>2698</v>
      </c>
      <c r="F1270" s="10">
        <v>42036</v>
      </c>
      <c r="G1270" s="10">
        <v>44593</v>
      </c>
      <c r="H1270" s="11">
        <v>8</v>
      </c>
      <c r="I1270" s="20" t="s">
        <v>259</v>
      </c>
      <c r="J1270" s="11" t="s">
        <v>261</v>
      </c>
      <c r="K1270" s="11" t="s">
        <v>2877</v>
      </c>
      <c r="L1270" s="11">
        <v>2</v>
      </c>
    </row>
    <row r="1271" spans="1:12">
      <c r="A1271" s="11" t="s">
        <v>2521</v>
      </c>
      <c r="D1271" s="11" t="s">
        <v>260</v>
      </c>
      <c r="E1271" s="19" t="s">
        <v>2699</v>
      </c>
      <c r="F1271" s="10">
        <v>42036</v>
      </c>
      <c r="G1271" s="10">
        <v>44593</v>
      </c>
      <c r="H1271" s="11">
        <v>8</v>
      </c>
      <c r="I1271" s="20" t="s">
        <v>259</v>
      </c>
      <c r="J1271" s="11" t="s">
        <v>261</v>
      </c>
      <c r="K1271" s="11" t="s">
        <v>2877</v>
      </c>
      <c r="L1271" s="11">
        <v>2</v>
      </c>
    </row>
    <row r="1272" spans="1:12">
      <c r="A1272" s="11" t="s">
        <v>2522</v>
      </c>
      <c r="D1272" s="11" t="s">
        <v>260</v>
      </c>
      <c r="E1272" s="19" t="s">
        <v>2700</v>
      </c>
      <c r="F1272" s="10">
        <v>42036</v>
      </c>
      <c r="G1272" s="10">
        <v>44593</v>
      </c>
      <c r="H1272" s="11">
        <v>8</v>
      </c>
      <c r="I1272" s="20" t="s">
        <v>259</v>
      </c>
      <c r="J1272" s="11" t="s">
        <v>261</v>
      </c>
      <c r="K1272" s="11" t="s">
        <v>2877</v>
      </c>
      <c r="L1272" s="11">
        <v>2</v>
      </c>
    </row>
    <row r="1273" spans="1:12">
      <c r="A1273" s="11" t="s">
        <v>2523</v>
      </c>
      <c r="D1273" s="11" t="s">
        <v>260</v>
      </c>
      <c r="E1273" s="19" t="s">
        <v>2701</v>
      </c>
      <c r="F1273" s="10">
        <v>42036</v>
      </c>
      <c r="G1273" s="10">
        <v>44593</v>
      </c>
      <c r="H1273" s="11">
        <v>8</v>
      </c>
      <c r="I1273" s="20" t="s">
        <v>259</v>
      </c>
      <c r="J1273" s="11" t="s">
        <v>261</v>
      </c>
      <c r="K1273" s="11" t="s">
        <v>2877</v>
      </c>
      <c r="L1273" s="11">
        <v>2</v>
      </c>
    </row>
    <row r="1274" spans="1:12">
      <c r="A1274" s="11" t="s">
        <v>2524</v>
      </c>
      <c r="D1274" s="11" t="s">
        <v>260</v>
      </c>
      <c r="E1274" s="19" t="s">
        <v>2702</v>
      </c>
      <c r="F1274" s="10">
        <v>42036</v>
      </c>
      <c r="G1274" s="10">
        <v>44593</v>
      </c>
      <c r="H1274" s="11">
        <v>8</v>
      </c>
      <c r="I1274" s="20" t="s">
        <v>259</v>
      </c>
      <c r="J1274" s="11" t="s">
        <v>261</v>
      </c>
      <c r="K1274" s="11" t="s">
        <v>2877</v>
      </c>
      <c r="L1274" s="11">
        <v>2</v>
      </c>
    </row>
    <row r="1275" spans="1:12">
      <c r="A1275" s="11" t="s">
        <v>2525</v>
      </c>
      <c r="D1275" s="11" t="s">
        <v>260</v>
      </c>
      <c r="E1275" s="19" t="s">
        <v>2703</v>
      </c>
      <c r="F1275" s="10">
        <v>42036</v>
      </c>
      <c r="G1275" s="10">
        <v>44593</v>
      </c>
      <c r="H1275" s="11">
        <v>8</v>
      </c>
      <c r="I1275" s="20" t="s">
        <v>259</v>
      </c>
      <c r="J1275" s="11" t="s">
        <v>261</v>
      </c>
      <c r="K1275" s="11" t="s">
        <v>2877</v>
      </c>
      <c r="L1275" s="11">
        <v>2</v>
      </c>
    </row>
    <row r="1276" spans="1:12">
      <c r="A1276" s="11" t="s">
        <v>2526</v>
      </c>
      <c r="D1276" s="11" t="s">
        <v>260</v>
      </c>
      <c r="E1276" s="19" t="s">
        <v>2704</v>
      </c>
      <c r="F1276" s="10">
        <v>42036</v>
      </c>
      <c r="G1276" s="10">
        <v>44593</v>
      </c>
      <c r="H1276" s="11">
        <v>8</v>
      </c>
      <c r="I1276" s="20" t="s">
        <v>259</v>
      </c>
      <c r="J1276" s="11" t="s">
        <v>261</v>
      </c>
      <c r="K1276" s="11" t="s">
        <v>2877</v>
      </c>
      <c r="L1276" s="11">
        <v>2</v>
      </c>
    </row>
    <row r="1277" spans="1:12">
      <c r="A1277" s="11" t="s">
        <v>2527</v>
      </c>
      <c r="D1277" s="11" t="s">
        <v>260</v>
      </c>
      <c r="E1277" s="19" t="s">
        <v>2705</v>
      </c>
      <c r="F1277" s="10">
        <v>42036</v>
      </c>
      <c r="G1277" s="10">
        <v>44593</v>
      </c>
      <c r="H1277" s="11">
        <v>8</v>
      </c>
      <c r="I1277" s="20" t="s">
        <v>259</v>
      </c>
      <c r="J1277" s="11" t="s">
        <v>261</v>
      </c>
      <c r="K1277" s="11" t="s">
        <v>2877</v>
      </c>
      <c r="L1277" s="11">
        <v>2</v>
      </c>
    </row>
    <row r="1278" spans="1:12">
      <c r="A1278" s="11" t="s">
        <v>2528</v>
      </c>
      <c r="D1278" s="11" t="s">
        <v>260</v>
      </c>
      <c r="E1278" s="19" t="s">
        <v>2706</v>
      </c>
      <c r="F1278" s="10">
        <v>42036</v>
      </c>
      <c r="G1278" s="10">
        <v>44593</v>
      </c>
      <c r="H1278" s="11">
        <v>8</v>
      </c>
      <c r="I1278" s="20" t="s">
        <v>259</v>
      </c>
      <c r="J1278" s="11" t="s">
        <v>261</v>
      </c>
      <c r="K1278" s="11" t="s">
        <v>2877</v>
      </c>
      <c r="L1278" s="11">
        <v>2</v>
      </c>
    </row>
    <row r="1279" spans="1:12">
      <c r="A1279" s="11" t="s">
        <v>2529</v>
      </c>
      <c r="D1279" s="11" t="s">
        <v>260</v>
      </c>
      <c r="E1279" s="19" t="s">
        <v>2707</v>
      </c>
      <c r="F1279" s="10">
        <v>42036</v>
      </c>
      <c r="G1279" s="10">
        <v>44593</v>
      </c>
      <c r="H1279" s="11">
        <v>8</v>
      </c>
      <c r="I1279" s="20" t="s">
        <v>259</v>
      </c>
      <c r="J1279" s="11" t="s">
        <v>261</v>
      </c>
      <c r="K1279" s="11" t="s">
        <v>2877</v>
      </c>
      <c r="L1279" s="11">
        <v>2</v>
      </c>
    </row>
    <row r="1280" spans="1:12">
      <c r="A1280" s="11" t="s">
        <v>2530</v>
      </c>
      <c r="D1280" s="11" t="s">
        <v>260</v>
      </c>
      <c r="E1280" s="19" t="s">
        <v>2708</v>
      </c>
      <c r="F1280" s="10">
        <v>42036</v>
      </c>
      <c r="G1280" s="10">
        <v>44593</v>
      </c>
      <c r="H1280" s="11">
        <v>8</v>
      </c>
      <c r="I1280" s="20" t="s">
        <v>259</v>
      </c>
      <c r="J1280" s="11" t="s">
        <v>261</v>
      </c>
      <c r="K1280" s="11" t="s">
        <v>2877</v>
      </c>
      <c r="L1280" s="11">
        <v>2</v>
      </c>
    </row>
    <row r="1281" spans="1:12">
      <c r="A1281" s="11" t="s">
        <v>2531</v>
      </c>
      <c r="D1281" s="11" t="s">
        <v>260</v>
      </c>
      <c r="E1281" s="19" t="s">
        <v>2709</v>
      </c>
      <c r="F1281" s="10">
        <v>42036</v>
      </c>
      <c r="G1281" s="10">
        <v>44593</v>
      </c>
      <c r="H1281" s="11">
        <v>8</v>
      </c>
      <c r="I1281" s="20" t="s">
        <v>259</v>
      </c>
      <c r="J1281" s="11" t="s">
        <v>261</v>
      </c>
      <c r="K1281" s="11" t="s">
        <v>2877</v>
      </c>
      <c r="L1281" s="11">
        <v>2</v>
      </c>
    </row>
    <row r="1282" spans="1:12">
      <c r="A1282" s="11" t="s">
        <v>2532</v>
      </c>
      <c r="D1282" s="11" t="s">
        <v>260</v>
      </c>
      <c r="E1282" s="19" t="s">
        <v>2710</v>
      </c>
      <c r="F1282" s="10">
        <v>42036</v>
      </c>
      <c r="G1282" s="10">
        <v>44593</v>
      </c>
      <c r="H1282" s="11">
        <v>8</v>
      </c>
      <c r="I1282" s="20" t="s">
        <v>259</v>
      </c>
      <c r="J1282" s="11" t="s">
        <v>261</v>
      </c>
      <c r="K1282" s="11" t="s">
        <v>2877</v>
      </c>
      <c r="L1282" s="11">
        <v>2</v>
      </c>
    </row>
    <row r="1283" spans="1:12">
      <c r="A1283" s="11" t="s">
        <v>2533</v>
      </c>
      <c r="D1283" s="11" t="s">
        <v>260</v>
      </c>
      <c r="E1283" s="19" t="s">
        <v>2711</v>
      </c>
      <c r="F1283" s="10">
        <v>42036</v>
      </c>
      <c r="G1283" s="10">
        <v>44593</v>
      </c>
      <c r="H1283" s="11">
        <v>8</v>
      </c>
      <c r="I1283" s="20" t="s">
        <v>259</v>
      </c>
      <c r="J1283" s="11" t="s">
        <v>261</v>
      </c>
      <c r="K1283" s="11" t="s">
        <v>2877</v>
      </c>
      <c r="L1283" s="11">
        <v>2</v>
      </c>
    </row>
    <row r="1284" spans="1:12">
      <c r="A1284" s="11" t="s">
        <v>2534</v>
      </c>
      <c r="D1284" s="11" t="s">
        <v>260</v>
      </c>
      <c r="E1284" s="19" t="s">
        <v>2712</v>
      </c>
      <c r="F1284" s="10">
        <v>42036</v>
      </c>
      <c r="G1284" s="10">
        <v>44593</v>
      </c>
      <c r="H1284" s="11">
        <v>8</v>
      </c>
      <c r="I1284" s="20" t="s">
        <v>259</v>
      </c>
      <c r="J1284" s="11" t="s">
        <v>261</v>
      </c>
      <c r="K1284" s="11" t="s">
        <v>2877</v>
      </c>
      <c r="L1284" s="11">
        <v>2</v>
      </c>
    </row>
    <row r="1285" spans="1:12">
      <c r="A1285" s="11" t="s">
        <v>2535</v>
      </c>
      <c r="D1285" s="11" t="s">
        <v>260</v>
      </c>
      <c r="E1285" s="19" t="s">
        <v>2713</v>
      </c>
      <c r="F1285" s="10">
        <v>42036</v>
      </c>
      <c r="G1285" s="10">
        <v>44593</v>
      </c>
      <c r="H1285" s="11">
        <v>8</v>
      </c>
      <c r="I1285" s="20" t="s">
        <v>259</v>
      </c>
      <c r="J1285" s="11" t="s">
        <v>261</v>
      </c>
      <c r="K1285" s="11" t="s">
        <v>2877</v>
      </c>
      <c r="L1285" s="11">
        <v>2</v>
      </c>
    </row>
    <row r="1286" spans="1:12">
      <c r="A1286" s="11" t="s">
        <v>2536</v>
      </c>
      <c r="D1286" s="11" t="s">
        <v>260</v>
      </c>
      <c r="E1286" s="19" t="s">
        <v>2714</v>
      </c>
      <c r="F1286" s="10">
        <v>42036</v>
      </c>
      <c r="G1286" s="10">
        <v>44593</v>
      </c>
      <c r="H1286" s="11">
        <v>8</v>
      </c>
      <c r="I1286" s="20" t="s">
        <v>259</v>
      </c>
      <c r="J1286" s="11" t="s">
        <v>261</v>
      </c>
      <c r="K1286" s="11" t="s">
        <v>2877</v>
      </c>
      <c r="L1286" s="11">
        <v>2</v>
      </c>
    </row>
    <row r="1287" spans="1:12">
      <c r="A1287" s="11" t="s">
        <v>2537</v>
      </c>
      <c r="D1287" s="11" t="s">
        <v>260</v>
      </c>
      <c r="E1287" s="19" t="s">
        <v>2715</v>
      </c>
      <c r="F1287" s="10">
        <v>42036</v>
      </c>
      <c r="G1287" s="10">
        <v>44593</v>
      </c>
      <c r="H1287" s="11">
        <v>8</v>
      </c>
      <c r="I1287" s="20" t="s">
        <v>259</v>
      </c>
      <c r="J1287" s="11" t="s">
        <v>261</v>
      </c>
      <c r="K1287" s="11" t="s">
        <v>2877</v>
      </c>
      <c r="L1287" s="11">
        <v>2</v>
      </c>
    </row>
    <row r="1288" spans="1:12">
      <c r="A1288" s="11" t="s">
        <v>2538</v>
      </c>
      <c r="D1288" s="11" t="s">
        <v>260</v>
      </c>
      <c r="E1288" s="19" t="s">
        <v>2716</v>
      </c>
      <c r="F1288" s="10">
        <v>42036</v>
      </c>
      <c r="G1288" s="10">
        <v>44593</v>
      </c>
      <c r="H1288" s="11">
        <v>8</v>
      </c>
      <c r="I1288" s="20" t="s">
        <v>259</v>
      </c>
      <c r="J1288" s="11" t="s">
        <v>261</v>
      </c>
      <c r="K1288" s="11" t="s">
        <v>2877</v>
      </c>
      <c r="L1288" s="11">
        <v>2</v>
      </c>
    </row>
    <row r="1289" spans="1:12">
      <c r="A1289" s="11" t="s">
        <v>2539</v>
      </c>
      <c r="D1289" s="11" t="s">
        <v>260</v>
      </c>
      <c r="E1289" s="19" t="s">
        <v>2717</v>
      </c>
      <c r="F1289" s="10">
        <v>42036</v>
      </c>
      <c r="G1289" s="10">
        <v>44593</v>
      </c>
      <c r="H1289" s="11">
        <v>8</v>
      </c>
      <c r="I1289" s="20" t="s">
        <v>259</v>
      </c>
      <c r="J1289" s="11" t="s">
        <v>261</v>
      </c>
      <c r="K1289" s="11" t="s">
        <v>2877</v>
      </c>
      <c r="L1289" s="11">
        <v>2</v>
      </c>
    </row>
    <row r="1290" spans="1:12">
      <c r="A1290" s="11" t="s">
        <v>2540</v>
      </c>
      <c r="D1290" s="11" t="s">
        <v>260</v>
      </c>
      <c r="E1290" s="19" t="s">
        <v>2718</v>
      </c>
      <c r="F1290" s="10">
        <v>42036</v>
      </c>
      <c r="G1290" s="10">
        <v>44593</v>
      </c>
      <c r="H1290" s="11">
        <v>8</v>
      </c>
      <c r="I1290" s="20" t="s">
        <v>259</v>
      </c>
      <c r="J1290" s="11" t="s">
        <v>261</v>
      </c>
      <c r="K1290" s="11" t="s">
        <v>2877</v>
      </c>
      <c r="L1290" s="11">
        <v>2</v>
      </c>
    </row>
    <row r="1291" spans="1:12">
      <c r="A1291" s="11" t="s">
        <v>2541</v>
      </c>
      <c r="D1291" s="11" t="s">
        <v>260</v>
      </c>
      <c r="E1291" s="19" t="s">
        <v>2719</v>
      </c>
      <c r="F1291" s="10">
        <v>42036</v>
      </c>
      <c r="G1291" s="10">
        <v>44593</v>
      </c>
      <c r="H1291" s="11">
        <v>8</v>
      </c>
      <c r="I1291" s="20" t="s">
        <v>259</v>
      </c>
      <c r="J1291" s="11" t="s">
        <v>261</v>
      </c>
      <c r="K1291" s="11" t="s">
        <v>2877</v>
      </c>
      <c r="L1291" s="11">
        <v>2</v>
      </c>
    </row>
    <row r="1292" spans="1:12">
      <c r="A1292" s="11" t="s">
        <v>2542</v>
      </c>
      <c r="D1292" s="11" t="s">
        <v>260</v>
      </c>
      <c r="E1292" s="19" t="s">
        <v>2720</v>
      </c>
      <c r="F1292" s="10">
        <v>42036</v>
      </c>
      <c r="G1292" s="10">
        <v>44593</v>
      </c>
      <c r="H1292" s="11">
        <v>8</v>
      </c>
      <c r="I1292" s="20" t="s">
        <v>259</v>
      </c>
      <c r="J1292" s="11" t="s">
        <v>261</v>
      </c>
      <c r="K1292" s="11" t="s">
        <v>2877</v>
      </c>
      <c r="L1292" s="11">
        <v>2</v>
      </c>
    </row>
    <row r="1293" spans="1:12">
      <c r="A1293" s="11" t="s">
        <v>2543</v>
      </c>
      <c r="D1293" s="11" t="s">
        <v>260</v>
      </c>
      <c r="E1293" s="19" t="s">
        <v>2721</v>
      </c>
      <c r="F1293" s="10">
        <v>42036</v>
      </c>
      <c r="G1293" s="10">
        <v>44593</v>
      </c>
      <c r="H1293" s="11">
        <v>8</v>
      </c>
      <c r="I1293" s="20" t="s">
        <v>259</v>
      </c>
      <c r="J1293" s="11" t="s">
        <v>261</v>
      </c>
      <c r="K1293" s="11" t="s">
        <v>2877</v>
      </c>
      <c r="L1293" s="11">
        <v>2</v>
      </c>
    </row>
    <row r="1294" spans="1:12">
      <c r="A1294" s="11" t="s">
        <v>2544</v>
      </c>
      <c r="D1294" s="11" t="s">
        <v>260</v>
      </c>
      <c r="E1294" s="19" t="s">
        <v>2722</v>
      </c>
      <c r="F1294" s="10">
        <v>42036</v>
      </c>
      <c r="G1294" s="10">
        <v>44593</v>
      </c>
      <c r="H1294" s="11">
        <v>8</v>
      </c>
      <c r="I1294" s="20" t="s">
        <v>259</v>
      </c>
      <c r="J1294" s="11" t="s">
        <v>261</v>
      </c>
      <c r="K1294" s="11" t="s">
        <v>2877</v>
      </c>
      <c r="L1294" s="11">
        <v>2</v>
      </c>
    </row>
    <row r="1295" spans="1:12">
      <c r="A1295" s="11" t="s">
        <v>2545</v>
      </c>
      <c r="D1295" s="11" t="s">
        <v>260</v>
      </c>
      <c r="E1295" s="19" t="s">
        <v>2723</v>
      </c>
      <c r="F1295" s="10">
        <v>42036</v>
      </c>
      <c r="G1295" s="10">
        <v>44593</v>
      </c>
      <c r="H1295" s="11">
        <v>8</v>
      </c>
      <c r="I1295" s="20" t="s">
        <v>259</v>
      </c>
      <c r="J1295" s="11" t="s">
        <v>261</v>
      </c>
      <c r="K1295" s="11" t="s">
        <v>2877</v>
      </c>
      <c r="L1295" s="11">
        <v>2</v>
      </c>
    </row>
    <row r="1296" spans="1:12">
      <c r="A1296" s="11" t="s">
        <v>2546</v>
      </c>
      <c r="D1296" s="11" t="s">
        <v>260</v>
      </c>
      <c r="E1296" s="19" t="s">
        <v>2724</v>
      </c>
      <c r="F1296" s="10">
        <v>42036</v>
      </c>
      <c r="G1296" s="10">
        <v>44593</v>
      </c>
      <c r="H1296" s="11">
        <v>8</v>
      </c>
      <c r="I1296" s="20" t="s">
        <v>259</v>
      </c>
      <c r="J1296" s="11" t="s">
        <v>261</v>
      </c>
      <c r="K1296" s="11" t="s">
        <v>2877</v>
      </c>
      <c r="L1296" s="11">
        <v>2</v>
      </c>
    </row>
    <row r="1297" spans="1:12">
      <c r="A1297" s="11" t="s">
        <v>2547</v>
      </c>
      <c r="D1297" s="11" t="s">
        <v>260</v>
      </c>
      <c r="E1297" s="19" t="s">
        <v>2725</v>
      </c>
      <c r="F1297" s="10">
        <v>42036</v>
      </c>
      <c r="G1297" s="10">
        <v>44593</v>
      </c>
      <c r="H1297" s="11">
        <v>8</v>
      </c>
      <c r="I1297" s="20" t="s">
        <v>259</v>
      </c>
      <c r="J1297" s="11" t="s">
        <v>261</v>
      </c>
      <c r="K1297" s="11" t="s">
        <v>2877</v>
      </c>
      <c r="L1297" s="11">
        <v>2</v>
      </c>
    </row>
    <row r="1298" spans="1:12">
      <c r="A1298" s="11" t="s">
        <v>2548</v>
      </c>
      <c r="D1298" s="11" t="s">
        <v>260</v>
      </c>
      <c r="E1298" s="19" t="s">
        <v>2726</v>
      </c>
      <c r="F1298" s="10">
        <v>42036</v>
      </c>
      <c r="G1298" s="10">
        <v>44593</v>
      </c>
      <c r="H1298" s="11">
        <v>8</v>
      </c>
      <c r="I1298" s="20" t="s">
        <v>259</v>
      </c>
      <c r="J1298" s="11" t="s">
        <v>261</v>
      </c>
      <c r="K1298" s="11" t="s">
        <v>2877</v>
      </c>
      <c r="L1298" s="11">
        <v>2</v>
      </c>
    </row>
    <row r="1299" spans="1:12">
      <c r="A1299" s="11" t="s">
        <v>2549</v>
      </c>
      <c r="D1299" s="11" t="s">
        <v>260</v>
      </c>
      <c r="E1299" s="19" t="s">
        <v>2727</v>
      </c>
      <c r="F1299" s="10">
        <v>42036</v>
      </c>
      <c r="G1299" s="10">
        <v>44593</v>
      </c>
      <c r="H1299" s="11">
        <v>8</v>
      </c>
      <c r="I1299" s="20" t="s">
        <v>259</v>
      </c>
      <c r="J1299" s="11" t="s">
        <v>261</v>
      </c>
      <c r="K1299" s="11" t="s">
        <v>2877</v>
      </c>
      <c r="L1299" s="11">
        <v>2</v>
      </c>
    </row>
    <row r="1300" spans="1:12">
      <c r="A1300" s="11" t="s">
        <v>2550</v>
      </c>
      <c r="D1300" s="11" t="s">
        <v>260</v>
      </c>
      <c r="E1300" s="19" t="s">
        <v>2728</v>
      </c>
      <c r="F1300" s="10">
        <v>42036</v>
      </c>
      <c r="G1300" s="10">
        <v>44593</v>
      </c>
      <c r="H1300" s="11">
        <v>8</v>
      </c>
      <c r="I1300" s="20" t="s">
        <v>259</v>
      </c>
      <c r="J1300" s="11" t="s">
        <v>261</v>
      </c>
      <c r="K1300" s="11" t="s">
        <v>2877</v>
      </c>
      <c r="L1300" s="11">
        <v>2</v>
      </c>
    </row>
    <row r="1301" spans="1:12">
      <c r="A1301" s="11" t="s">
        <v>2551</v>
      </c>
      <c r="D1301" s="11" t="s">
        <v>260</v>
      </c>
      <c r="E1301" s="19" t="s">
        <v>2729</v>
      </c>
      <c r="F1301" s="10">
        <v>42036</v>
      </c>
      <c r="G1301" s="10">
        <v>44593</v>
      </c>
      <c r="H1301" s="11">
        <v>8</v>
      </c>
      <c r="I1301" s="20" t="s">
        <v>259</v>
      </c>
      <c r="J1301" s="11" t="s">
        <v>261</v>
      </c>
      <c r="K1301" s="11" t="s">
        <v>2877</v>
      </c>
      <c r="L1301" s="11">
        <v>2</v>
      </c>
    </row>
    <row r="1302" spans="1:12">
      <c r="A1302" s="11" t="s">
        <v>2552</v>
      </c>
      <c r="D1302" s="11" t="s">
        <v>260</v>
      </c>
      <c r="E1302" s="19" t="s">
        <v>2730</v>
      </c>
      <c r="F1302" s="10">
        <v>42036</v>
      </c>
      <c r="G1302" s="10">
        <v>44593</v>
      </c>
      <c r="H1302" s="11">
        <v>8</v>
      </c>
      <c r="I1302" s="20" t="s">
        <v>259</v>
      </c>
      <c r="J1302" s="11" t="s">
        <v>261</v>
      </c>
      <c r="K1302" s="11" t="s">
        <v>2877</v>
      </c>
      <c r="L1302" s="11">
        <v>2</v>
      </c>
    </row>
    <row r="1303" spans="1:12">
      <c r="A1303" s="11" t="s">
        <v>2553</v>
      </c>
      <c r="D1303" s="11" t="s">
        <v>260</v>
      </c>
      <c r="E1303" s="19" t="s">
        <v>2731</v>
      </c>
      <c r="F1303" s="10">
        <v>42036</v>
      </c>
      <c r="G1303" s="10">
        <v>44593</v>
      </c>
      <c r="H1303" s="11">
        <v>8</v>
      </c>
      <c r="I1303" s="20" t="s">
        <v>259</v>
      </c>
      <c r="J1303" s="11" t="s">
        <v>261</v>
      </c>
      <c r="K1303" s="11" t="s">
        <v>2877</v>
      </c>
      <c r="L1303" s="11">
        <v>2</v>
      </c>
    </row>
    <row r="1304" spans="1:12">
      <c r="A1304" s="11" t="s">
        <v>2554</v>
      </c>
      <c r="D1304" s="11" t="s">
        <v>260</v>
      </c>
      <c r="E1304" s="19" t="s">
        <v>2732</v>
      </c>
      <c r="F1304" s="10">
        <v>42036</v>
      </c>
      <c r="G1304" s="10">
        <v>44593</v>
      </c>
      <c r="H1304" s="11">
        <v>8</v>
      </c>
      <c r="I1304" s="20" t="s">
        <v>259</v>
      </c>
      <c r="J1304" s="11" t="s">
        <v>261</v>
      </c>
      <c r="K1304" s="11" t="s">
        <v>2877</v>
      </c>
      <c r="L1304" s="11">
        <v>2</v>
      </c>
    </row>
    <row r="1305" spans="1:12">
      <c r="A1305" s="11" t="s">
        <v>2555</v>
      </c>
      <c r="D1305" s="11" t="s">
        <v>260</v>
      </c>
      <c r="E1305" s="19" t="s">
        <v>2733</v>
      </c>
      <c r="F1305" s="10">
        <v>42036</v>
      </c>
      <c r="G1305" s="10">
        <v>44593</v>
      </c>
      <c r="H1305" s="11">
        <v>8</v>
      </c>
      <c r="I1305" s="20" t="s">
        <v>259</v>
      </c>
      <c r="J1305" s="11" t="s">
        <v>261</v>
      </c>
      <c r="K1305" s="11" t="s">
        <v>2877</v>
      </c>
      <c r="L1305" s="11">
        <v>2</v>
      </c>
    </row>
    <row r="1306" spans="1:12">
      <c r="A1306" s="11" t="s">
        <v>2556</v>
      </c>
      <c r="D1306" s="11" t="s">
        <v>260</v>
      </c>
      <c r="E1306" s="19" t="s">
        <v>2734</v>
      </c>
      <c r="F1306" s="10">
        <v>42036</v>
      </c>
      <c r="G1306" s="10">
        <v>44593</v>
      </c>
      <c r="H1306" s="11">
        <v>8</v>
      </c>
      <c r="I1306" s="20" t="s">
        <v>259</v>
      </c>
      <c r="J1306" s="11" t="s">
        <v>261</v>
      </c>
      <c r="K1306" s="11" t="s">
        <v>2877</v>
      </c>
      <c r="L1306" s="11">
        <v>2</v>
      </c>
    </row>
    <row r="1307" spans="1:12">
      <c r="A1307" s="11" t="s">
        <v>2557</v>
      </c>
      <c r="D1307" s="11" t="s">
        <v>260</v>
      </c>
      <c r="E1307" s="19" t="s">
        <v>2735</v>
      </c>
      <c r="F1307" s="10">
        <v>42036</v>
      </c>
      <c r="G1307" s="10">
        <v>44593</v>
      </c>
      <c r="H1307" s="11">
        <v>8</v>
      </c>
      <c r="I1307" s="20" t="s">
        <v>259</v>
      </c>
      <c r="J1307" s="11" t="s">
        <v>261</v>
      </c>
      <c r="K1307" s="11" t="s">
        <v>2877</v>
      </c>
      <c r="L1307" s="11">
        <v>2</v>
      </c>
    </row>
    <row r="1308" spans="1:12">
      <c r="A1308" s="11" t="s">
        <v>2558</v>
      </c>
      <c r="D1308" s="11" t="s">
        <v>260</v>
      </c>
      <c r="E1308" s="19" t="s">
        <v>2736</v>
      </c>
      <c r="F1308" s="10">
        <v>42036</v>
      </c>
      <c r="G1308" s="10">
        <v>44593</v>
      </c>
      <c r="H1308" s="11">
        <v>8</v>
      </c>
      <c r="I1308" s="20" t="s">
        <v>259</v>
      </c>
      <c r="J1308" s="11" t="s">
        <v>261</v>
      </c>
      <c r="K1308" s="11" t="s">
        <v>2877</v>
      </c>
      <c r="L1308" s="11">
        <v>2</v>
      </c>
    </row>
    <row r="1309" spans="1:12">
      <c r="A1309" s="11" t="s">
        <v>2559</v>
      </c>
      <c r="D1309" s="11" t="s">
        <v>260</v>
      </c>
      <c r="E1309" s="19" t="s">
        <v>2737</v>
      </c>
      <c r="F1309" s="10">
        <v>42036</v>
      </c>
      <c r="G1309" s="10">
        <v>44593</v>
      </c>
      <c r="H1309" s="11">
        <v>8</v>
      </c>
      <c r="I1309" s="20" t="s">
        <v>259</v>
      </c>
      <c r="J1309" s="11" t="s">
        <v>261</v>
      </c>
      <c r="K1309" s="11" t="s">
        <v>2877</v>
      </c>
      <c r="L1309" s="11">
        <v>2</v>
      </c>
    </row>
    <row r="1310" spans="1:12">
      <c r="A1310" s="11" t="s">
        <v>2560</v>
      </c>
      <c r="D1310" s="11" t="s">
        <v>260</v>
      </c>
      <c r="E1310" s="19" t="s">
        <v>2738</v>
      </c>
      <c r="F1310" s="10">
        <v>42036</v>
      </c>
      <c r="G1310" s="10">
        <v>44593</v>
      </c>
      <c r="H1310" s="11">
        <v>8</v>
      </c>
      <c r="I1310" s="20" t="s">
        <v>259</v>
      </c>
      <c r="J1310" s="11" t="s">
        <v>261</v>
      </c>
      <c r="K1310" s="11" t="s">
        <v>2877</v>
      </c>
      <c r="L1310" s="11">
        <v>2</v>
      </c>
    </row>
    <row r="1311" spans="1:12">
      <c r="A1311" s="11" t="s">
        <v>2561</v>
      </c>
      <c r="D1311" s="11" t="s">
        <v>260</v>
      </c>
      <c r="E1311" s="19" t="s">
        <v>2739</v>
      </c>
      <c r="F1311" s="10">
        <v>42036</v>
      </c>
      <c r="G1311" s="10">
        <v>44593</v>
      </c>
      <c r="H1311" s="11">
        <v>8</v>
      </c>
      <c r="I1311" s="20" t="s">
        <v>259</v>
      </c>
      <c r="J1311" s="11" t="s">
        <v>261</v>
      </c>
      <c r="K1311" s="11" t="s">
        <v>2877</v>
      </c>
      <c r="L1311" s="11">
        <v>2</v>
      </c>
    </row>
    <row r="1312" spans="1:12">
      <c r="A1312" s="11" t="s">
        <v>2562</v>
      </c>
      <c r="D1312" s="11" t="s">
        <v>260</v>
      </c>
      <c r="E1312" s="19" t="s">
        <v>2740</v>
      </c>
      <c r="F1312" s="10">
        <v>42036</v>
      </c>
      <c r="G1312" s="10">
        <v>44593</v>
      </c>
      <c r="H1312" s="11">
        <v>8</v>
      </c>
      <c r="I1312" s="20" t="s">
        <v>259</v>
      </c>
      <c r="J1312" s="11" t="s">
        <v>261</v>
      </c>
      <c r="K1312" s="11" t="s">
        <v>2877</v>
      </c>
      <c r="L1312" s="11">
        <v>2</v>
      </c>
    </row>
    <row r="1313" spans="1:12">
      <c r="A1313" s="11" t="s">
        <v>2563</v>
      </c>
      <c r="D1313" s="11" t="s">
        <v>260</v>
      </c>
      <c r="E1313" s="19" t="s">
        <v>2741</v>
      </c>
      <c r="F1313" s="10">
        <v>42036</v>
      </c>
      <c r="G1313" s="10">
        <v>44593</v>
      </c>
      <c r="H1313" s="11">
        <v>8</v>
      </c>
      <c r="I1313" s="20" t="s">
        <v>259</v>
      </c>
      <c r="J1313" s="11" t="s">
        <v>261</v>
      </c>
      <c r="K1313" s="11" t="s">
        <v>2877</v>
      </c>
      <c r="L1313" s="11">
        <v>2</v>
      </c>
    </row>
    <row r="1314" spans="1:12">
      <c r="A1314" s="11" t="s">
        <v>2564</v>
      </c>
      <c r="D1314" s="11" t="s">
        <v>260</v>
      </c>
      <c r="E1314" s="19" t="s">
        <v>2742</v>
      </c>
      <c r="F1314" s="10">
        <v>42036</v>
      </c>
      <c r="G1314" s="10">
        <v>44593</v>
      </c>
      <c r="H1314" s="11">
        <v>8</v>
      </c>
      <c r="I1314" s="20" t="s">
        <v>259</v>
      </c>
      <c r="J1314" s="11" t="s">
        <v>261</v>
      </c>
      <c r="K1314" s="11" t="s">
        <v>2877</v>
      </c>
      <c r="L1314" s="11">
        <v>2</v>
      </c>
    </row>
    <row r="1315" spans="1:12">
      <c r="A1315" s="11" t="s">
        <v>2565</v>
      </c>
      <c r="D1315" s="11" t="s">
        <v>260</v>
      </c>
      <c r="E1315" s="19" t="s">
        <v>2743</v>
      </c>
      <c r="F1315" s="10">
        <v>42036</v>
      </c>
      <c r="G1315" s="10">
        <v>44593</v>
      </c>
      <c r="H1315" s="11">
        <v>8</v>
      </c>
      <c r="I1315" s="20" t="s">
        <v>259</v>
      </c>
      <c r="J1315" s="11" t="s">
        <v>261</v>
      </c>
      <c r="K1315" s="11" t="s">
        <v>2877</v>
      </c>
      <c r="L1315" s="11">
        <v>2</v>
      </c>
    </row>
    <row r="1316" spans="1:12">
      <c r="A1316" s="11" t="s">
        <v>2566</v>
      </c>
      <c r="D1316" s="11" t="s">
        <v>260</v>
      </c>
      <c r="E1316" s="19" t="s">
        <v>2744</v>
      </c>
      <c r="F1316" s="10">
        <v>42036</v>
      </c>
      <c r="G1316" s="10">
        <v>44593</v>
      </c>
      <c r="H1316" s="11">
        <v>8</v>
      </c>
      <c r="I1316" s="20" t="s">
        <v>259</v>
      </c>
      <c r="J1316" s="11" t="s">
        <v>261</v>
      </c>
      <c r="K1316" s="11" t="s">
        <v>2877</v>
      </c>
      <c r="L1316" s="11">
        <v>2</v>
      </c>
    </row>
    <row r="1317" spans="1:12">
      <c r="A1317" s="11" t="s">
        <v>2567</v>
      </c>
      <c r="D1317" s="11" t="s">
        <v>260</v>
      </c>
      <c r="E1317" s="19" t="s">
        <v>2745</v>
      </c>
      <c r="F1317" s="10">
        <v>42036</v>
      </c>
      <c r="G1317" s="10">
        <v>44593</v>
      </c>
      <c r="H1317" s="11">
        <v>8</v>
      </c>
      <c r="I1317" s="20" t="s">
        <v>259</v>
      </c>
      <c r="J1317" s="11" t="s">
        <v>261</v>
      </c>
      <c r="K1317" s="11" t="s">
        <v>2877</v>
      </c>
      <c r="L1317" s="11">
        <v>2</v>
      </c>
    </row>
    <row r="1318" spans="1:12">
      <c r="A1318" s="11" t="s">
        <v>2568</v>
      </c>
      <c r="D1318" s="11" t="s">
        <v>260</v>
      </c>
      <c r="E1318" s="19" t="s">
        <v>2746</v>
      </c>
      <c r="F1318" s="10">
        <v>42036</v>
      </c>
      <c r="G1318" s="10">
        <v>44593</v>
      </c>
      <c r="H1318" s="11">
        <v>8</v>
      </c>
      <c r="I1318" s="20" t="s">
        <v>259</v>
      </c>
      <c r="J1318" s="11" t="s">
        <v>261</v>
      </c>
      <c r="K1318" s="11" t="s">
        <v>2877</v>
      </c>
      <c r="L1318" s="11">
        <v>2</v>
      </c>
    </row>
    <row r="1319" spans="1:12">
      <c r="A1319" s="11" t="s">
        <v>2569</v>
      </c>
      <c r="D1319" s="11" t="s">
        <v>260</v>
      </c>
      <c r="E1319" s="19" t="s">
        <v>2747</v>
      </c>
      <c r="F1319" s="10">
        <v>42036</v>
      </c>
      <c r="G1319" s="10">
        <v>44593</v>
      </c>
      <c r="H1319" s="11">
        <v>8</v>
      </c>
      <c r="I1319" s="20" t="s">
        <v>259</v>
      </c>
      <c r="J1319" s="11" t="s">
        <v>261</v>
      </c>
      <c r="K1319" s="11" t="s">
        <v>2877</v>
      </c>
      <c r="L1319" s="11">
        <v>2</v>
      </c>
    </row>
    <row r="1320" spans="1:12">
      <c r="A1320" s="11" t="s">
        <v>2570</v>
      </c>
      <c r="D1320" s="11" t="s">
        <v>260</v>
      </c>
      <c r="E1320" s="19" t="s">
        <v>2748</v>
      </c>
      <c r="F1320" s="10">
        <v>42036</v>
      </c>
      <c r="G1320" s="10">
        <v>44593</v>
      </c>
      <c r="H1320" s="11">
        <v>8</v>
      </c>
      <c r="I1320" s="20" t="s">
        <v>259</v>
      </c>
      <c r="J1320" s="11" t="s">
        <v>261</v>
      </c>
      <c r="K1320" s="11" t="s">
        <v>2877</v>
      </c>
      <c r="L1320" s="11">
        <v>2</v>
      </c>
    </row>
    <row r="1321" spans="1:12">
      <c r="A1321" s="11" t="s">
        <v>2571</v>
      </c>
      <c r="D1321" s="11" t="s">
        <v>260</v>
      </c>
      <c r="E1321" s="19" t="s">
        <v>2749</v>
      </c>
      <c r="F1321" s="10">
        <v>42036</v>
      </c>
      <c r="G1321" s="10">
        <v>44593</v>
      </c>
      <c r="H1321" s="11">
        <v>8</v>
      </c>
      <c r="I1321" s="20" t="s">
        <v>259</v>
      </c>
      <c r="J1321" s="11" t="s">
        <v>261</v>
      </c>
      <c r="K1321" s="11" t="s">
        <v>2877</v>
      </c>
      <c r="L1321" s="11">
        <v>2</v>
      </c>
    </row>
    <row r="1322" spans="1:12">
      <c r="A1322" s="11" t="s">
        <v>2572</v>
      </c>
      <c r="D1322" s="11" t="s">
        <v>260</v>
      </c>
      <c r="E1322" s="19" t="s">
        <v>2750</v>
      </c>
      <c r="F1322" s="10">
        <v>42036</v>
      </c>
      <c r="G1322" s="10">
        <v>44593</v>
      </c>
      <c r="H1322" s="11">
        <v>8</v>
      </c>
      <c r="I1322" s="20" t="s">
        <v>259</v>
      </c>
      <c r="J1322" s="11" t="s">
        <v>261</v>
      </c>
      <c r="K1322" s="11" t="s">
        <v>2877</v>
      </c>
      <c r="L1322" s="11">
        <v>2</v>
      </c>
    </row>
    <row r="1323" spans="1:12">
      <c r="A1323" s="11" t="s">
        <v>2573</v>
      </c>
      <c r="D1323" s="11" t="s">
        <v>260</v>
      </c>
      <c r="E1323" s="19" t="s">
        <v>2751</v>
      </c>
      <c r="F1323" s="10">
        <v>42036</v>
      </c>
      <c r="G1323" s="10">
        <v>44593</v>
      </c>
      <c r="H1323" s="11">
        <v>8</v>
      </c>
      <c r="I1323" s="20" t="s">
        <v>259</v>
      </c>
      <c r="J1323" s="11" t="s">
        <v>261</v>
      </c>
      <c r="K1323" s="11" t="s">
        <v>2877</v>
      </c>
      <c r="L1323" s="11">
        <v>2</v>
      </c>
    </row>
    <row r="1324" spans="1:12">
      <c r="A1324" s="11" t="s">
        <v>2574</v>
      </c>
      <c r="D1324" s="11" t="s">
        <v>260</v>
      </c>
      <c r="E1324" s="19" t="s">
        <v>2752</v>
      </c>
      <c r="F1324" s="10">
        <v>42036</v>
      </c>
      <c r="G1324" s="10">
        <v>44593</v>
      </c>
      <c r="H1324" s="11">
        <v>8</v>
      </c>
      <c r="I1324" s="20" t="s">
        <v>259</v>
      </c>
      <c r="J1324" s="11" t="s">
        <v>261</v>
      </c>
      <c r="K1324" s="11" t="s">
        <v>2877</v>
      </c>
      <c r="L1324" s="11">
        <v>2</v>
      </c>
    </row>
    <row r="1325" spans="1:12">
      <c r="A1325" s="11" t="s">
        <v>2575</v>
      </c>
      <c r="D1325" s="11" t="s">
        <v>260</v>
      </c>
      <c r="E1325" s="19" t="s">
        <v>2753</v>
      </c>
      <c r="F1325" s="10">
        <v>42036</v>
      </c>
      <c r="G1325" s="10">
        <v>44593</v>
      </c>
      <c r="H1325" s="11">
        <v>8</v>
      </c>
      <c r="I1325" s="20" t="s">
        <v>259</v>
      </c>
      <c r="J1325" s="11" t="s">
        <v>261</v>
      </c>
      <c r="K1325" s="11" t="s">
        <v>2877</v>
      </c>
      <c r="L1325" s="11">
        <v>2</v>
      </c>
    </row>
    <row r="1326" spans="1:12">
      <c r="A1326" s="11" t="s">
        <v>2576</v>
      </c>
      <c r="D1326" s="11" t="s">
        <v>260</v>
      </c>
      <c r="E1326" s="19" t="s">
        <v>2754</v>
      </c>
      <c r="F1326" s="10">
        <v>42036</v>
      </c>
      <c r="G1326" s="10">
        <v>44593</v>
      </c>
      <c r="H1326" s="11">
        <v>8</v>
      </c>
      <c r="I1326" s="20" t="s">
        <v>259</v>
      </c>
      <c r="J1326" s="11" t="s">
        <v>261</v>
      </c>
      <c r="K1326" s="11" t="s">
        <v>2877</v>
      </c>
      <c r="L1326" s="11">
        <v>2</v>
      </c>
    </row>
    <row r="1327" spans="1:12">
      <c r="A1327" s="11" t="s">
        <v>2577</v>
      </c>
      <c r="D1327" s="11" t="s">
        <v>260</v>
      </c>
      <c r="E1327" s="19" t="s">
        <v>2755</v>
      </c>
      <c r="F1327" s="10">
        <v>42036</v>
      </c>
      <c r="G1327" s="10">
        <v>44593</v>
      </c>
      <c r="H1327" s="11">
        <v>8</v>
      </c>
      <c r="I1327" s="20" t="s">
        <v>259</v>
      </c>
      <c r="J1327" s="11" t="s">
        <v>261</v>
      </c>
      <c r="K1327" s="11" t="s">
        <v>2877</v>
      </c>
      <c r="L1327" s="11">
        <v>2</v>
      </c>
    </row>
    <row r="1328" spans="1:12">
      <c r="A1328" s="11" t="s">
        <v>2578</v>
      </c>
      <c r="D1328" s="11" t="s">
        <v>260</v>
      </c>
      <c r="E1328" s="19" t="s">
        <v>2756</v>
      </c>
      <c r="F1328" s="10">
        <v>42036</v>
      </c>
      <c r="G1328" s="10">
        <v>44593</v>
      </c>
      <c r="H1328" s="11">
        <v>8</v>
      </c>
      <c r="I1328" s="20" t="s">
        <v>259</v>
      </c>
      <c r="J1328" s="11" t="s">
        <v>261</v>
      </c>
      <c r="K1328" s="11" t="s">
        <v>2877</v>
      </c>
      <c r="L1328" s="11">
        <v>2</v>
      </c>
    </row>
    <row r="1329" spans="1:12">
      <c r="A1329" s="11" t="s">
        <v>2579</v>
      </c>
      <c r="D1329" s="11" t="s">
        <v>260</v>
      </c>
      <c r="E1329" s="19" t="s">
        <v>2757</v>
      </c>
      <c r="F1329" s="10">
        <v>42036</v>
      </c>
      <c r="G1329" s="10">
        <v>44593</v>
      </c>
      <c r="H1329" s="11">
        <v>8</v>
      </c>
      <c r="I1329" s="20" t="s">
        <v>259</v>
      </c>
      <c r="J1329" s="11" t="s">
        <v>261</v>
      </c>
      <c r="K1329" s="11" t="s">
        <v>2877</v>
      </c>
      <c r="L1329" s="11">
        <v>2</v>
      </c>
    </row>
    <row r="1330" spans="1:12">
      <c r="A1330" s="11" t="s">
        <v>2580</v>
      </c>
      <c r="D1330" s="11" t="s">
        <v>260</v>
      </c>
      <c r="E1330" s="19" t="s">
        <v>2758</v>
      </c>
      <c r="F1330" s="10">
        <v>42036</v>
      </c>
      <c r="G1330" s="10">
        <v>44593</v>
      </c>
      <c r="H1330" s="11">
        <v>8</v>
      </c>
      <c r="I1330" s="20" t="s">
        <v>259</v>
      </c>
      <c r="J1330" s="11" t="s">
        <v>261</v>
      </c>
      <c r="K1330" s="11" t="s">
        <v>2877</v>
      </c>
      <c r="L1330" s="11">
        <v>2</v>
      </c>
    </row>
    <row r="1331" spans="1:12">
      <c r="A1331" s="11" t="s">
        <v>2581</v>
      </c>
      <c r="D1331" s="11" t="s">
        <v>260</v>
      </c>
      <c r="E1331" s="19" t="s">
        <v>2759</v>
      </c>
      <c r="F1331" s="10">
        <v>42036</v>
      </c>
      <c r="G1331" s="10">
        <v>44593</v>
      </c>
      <c r="H1331" s="11">
        <v>8</v>
      </c>
      <c r="I1331" s="20" t="s">
        <v>259</v>
      </c>
      <c r="J1331" s="11" t="s">
        <v>261</v>
      </c>
      <c r="K1331" s="11" t="s">
        <v>2877</v>
      </c>
      <c r="L1331" s="11">
        <v>2</v>
      </c>
    </row>
    <row r="1332" spans="1:12">
      <c r="A1332" s="11" t="s">
        <v>2582</v>
      </c>
      <c r="D1332" s="11" t="s">
        <v>260</v>
      </c>
      <c r="E1332" s="19" t="s">
        <v>2760</v>
      </c>
      <c r="F1332" s="10">
        <v>42036</v>
      </c>
      <c r="G1332" s="10">
        <v>44593</v>
      </c>
      <c r="H1332" s="11">
        <v>8</v>
      </c>
      <c r="I1332" s="20" t="s">
        <v>259</v>
      </c>
      <c r="J1332" s="11" t="s">
        <v>261</v>
      </c>
      <c r="K1332" s="11" t="s">
        <v>2877</v>
      </c>
      <c r="L1332" s="11">
        <v>2</v>
      </c>
    </row>
    <row r="1333" spans="1:12">
      <c r="A1333" s="11" t="s">
        <v>2583</v>
      </c>
      <c r="D1333" s="11" t="s">
        <v>260</v>
      </c>
      <c r="E1333" s="19" t="s">
        <v>2761</v>
      </c>
      <c r="F1333" s="10">
        <v>42036</v>
      </c>
      <c r="G1333" s="10">
        <v>44593</v>
      </c>
      <c r="H1333" s="11">
        <v>8</v>
      </c>
      <c r="I1333" s="20" t="s">
        <v>259</v>
      </c>
      <c r="J1333" s="11" t="s">
        <v>261</v>
      </c>
      <c r="K1333" s="11" t="s">
        <v>2877</v>
      </c>
      <c r="L1333" s="11">
        <v>2</v>
      </c>
    </row>
    <row r="1334" spans="1:12">
      <c r="A1334" s="11" t="s">
        <v>2584</v>
      </c>
      <c r="D1334" s="11" t="s">
        <v>260</v>
      </c>
      <c r="E1334" s="19" t="s">
        <v>2762</v>
      </c>
      <c r="F1334" s="10">
        <v>42036</v>
      </c>
      <c r="G1334" s="10">
        <v>44593</v>
      </c>
      <c r="H1334" s="11">
        <v>8</v>
      </c>
      <c r="I1334" s="20" t="s">
        <v>259</v>
      </c>
      <c r="J1334" s="11" t="s">
        <v>261</v>
      </c>
      <c r="K1334" s="11" t="s">
        <v>2877</v>
      </c>
      <c r="L1334" s="11">
        <v>2</v>
      </c>
    </row>
    <row r="1335" spans="1:12">
      <c r="A1335" s="11" t="s">
        <v>2585</v>
      </c>
      <c r="D1335" s="11" t="s">
        <v>260</v>
      </c>
      <c r="E1335" s="19" t="s">
        <v>2763</v>
      </c>
      <c r="F1335" s="10">
        <v>42036</v>
      </c>
      <c r="G1335" s="10">
        <v>44593</v>
      </c>
      <c r="H1335" s="11">
        <v>8</v>
      </c>
      <c r="I1335" s="20" t="s">
        <v>259</v>
      </c>
      <c r="J1335" s="11" t="s">
        <v>261</v>
      </c>
      <c r="K1335" s="11" t="s">
        <v>2877</v>
      </c>
      <c r="L1335" s="11">
        <v>2</v>
      </c>
    </row>
    <row r="1336" spans="1:12">
      <c r="A1336" s="11" t="s">
        <v>2586</v>
      </c>
      <c r="D1336" s="11" t="s">
        <v>260</v>
      </c>
      <c r="E1336" s="19" t="s">
        <v>2764</v>
      </c>
      <c r="F1336" s="10">
        <v>42036</v>
      </c>
      <c r="G1336" s="10">
        <v>44593</v>
      </c>
      <c r="H1336" s="11">
        <v>8</v>
      </c>
      <c r="I1336" s="20" t="s">
        <v>259</v>
      </c>
      <c r="J1336" s="11" t="s">
        <v>261</v>
      </c>
      <c r="K1336" s="11" t="s">
        <v>2877</v>
      </c>
      <c r="L1336" s="11">
        <v>2</v>
      </c>
    </row>
    <row r="1337" spans="1:12">
      <c r="A1337" s="11" t="s">
        <v>2587</v>
      </c>
      <c r="D1337" s="11" t="s">
        <v>260</v>
      </c>
      <c r="E1337" s="19" t="s">
        <v>2765</v>
      </c>
      <c r="F1337" s="10">
        <v>42036</v>
      </c>
      <c r="G1337" s="10">
        <v>44593</v>
      </c>
      <c r="H1337" s="11">
        <v>8</v>
      </c>
      <c r="I1337" s="20" t="s">
        <v>259</v>
      </c>
      <c r="J1337" s="11" t="s">
        <v>261</v>
      </c>
      <c r="K1337" s="11" t="s">
        <v>2877</v>
      </c>
      <c r="L1337" s="11">
        <v>2</v>
      </c>
    </row>
    <row r="1338" spans="1:12">
      <c r="A1338" s="11" t="s">
        <v>2588</v>
      </c>
      <c r="D1338" s="11" t="s">
        <v>260</v>
      </c>
      <c r="E1338" s="19" t="s">
        <v>2766</v>
      </c>
      <c r="F1338" s="10">
        <v>42036</v>
      </c>
      <c r="G1338" s="10">
        <v>44593</v>
      </c>
      <c r="H1338" s="11">
        <v>8</v>
      </c>
      <c r="I1338" s="20" t="s">
        <v>259</v>
      </c>
      <c r="J1338" s="11" t="s">
        <v>261</v>
      </c>
      <c r="K1338" s="11" t="s">
        <v>2877</v>
      </c>
      <c r="L1338" s="11">
        <v>2</v>
      </c>
    </row>
    <row r="1339" spans="1:12">
      <c r="A1339" s="11" t="s">
        <v>2589</v>
      </c>
      <c r="D1339" s="11" t="s">
        <v>260</v>
      </c>
      <c r="E1339" s="19" t="s">
        <v>2767</v>
      </c>
      <c r="F1339" s="10">
        <v>42036</v>
      </c>
      <c r="G1339" s="10">
        <v>44593</v>
      </c>
      <c r="H1339" s="11">
        <v>8</v>
      </c>
      <c r="I1339" s="20" t="s">
        <v>259</v>
      </c>
      <c r="J1339" s="11" t="s">
        <v>261</v>
      </c>
      <c r="K1339" s="11" t="s">
        <v>2877</v>
      </c>
      <c r="L1339" s="11">
        <v>2</v>
      </c>
    </row>
    <row r="1340" spans="1:12">
      <c r="A1340" s="11" t="s">
        <v>2590</v>
      </c>
      <c r="D1340" s="11" t="s">
        <v>260</v>
      </c>
      <c r="E1340" s="19" t="s">
        <v>2768</v>
      </c>
      <c r="F1340" s="10">
        <v>42036</v>
      </c>
      <c r="G1340" s="10">
        <v>44593</v>
      </c>
      <c r="H1340" s="11">
        <v>8</v>
      </c>
      <c r="I1340" s="20" t="s">
        <v>259</v>
      </c>
      <c r="J1340" s="11" t="s">
        <v>261</v>
      </c>
      <c r="K1340" s="11" t="s">
        <v>2877</v>
      </c>
      <c r="L1340" s="11">
        <v>2</v>
      </c>
    </row>
    <row r="1341" spans="1:12">
      <c r="A1341" s="11" t="s">
        <v>2591</v>
      </c>
      <c r="D1341" s="11" t="s">
        <v>260</v>
      </c>
      <c r="E1341" s="19" t="s">
        <v>2769</v>
      </c>
      <c r="F1341" s="10">
        <v>42036</v>
      </c>
      <c r="G1341" s="10">
        <v>44593</v>
      </c>
      <c r="H1341" s="11">
        <v>8</v>
      </c>
      <c r="I1341" s="20" t="s">
        <v>259</v>
      </c>
      <c r="J1341" s="11" t="s">
        <v>261</v>
      </c>
      <c r="K1341" s="11" t="s">
        <v>2877</v>
      </c>
      <c r="L1341" s="11">
        <v>2</v>
      </c>
    </row>
    <row r="1342" spans="1:12">
      <c r="A1342" s="11" t="s">
        <v>2592</v>
      </c>
      <c r="D1342" s="11" t="s">
        <v>260</v>
      </c>
      <c r="E1342" s="19" t="s">
        <v>2770</v>
      </c>
      <c r="F1342" s="10">
        <v>42036</v>
      </c>
      <c r="G1342" s="10">
        <v>44593</v>
      </c>
      <c r="H1342" s="11">
        <v>8</v>
      </c>
      <c r="I1342" s="20" t="s">
        <v>259</v>
      </c>
      <c r="J1342" s="11" t="s">
        <v>261</v>
      </c>
      <c r="K1342" s="11" t="s">
        <v>2877</v>
      </c>
      <c r="L1342" s="11">
        <v>2</v>
      </c>
    </row>
    <row r="1343" spans="1:12">
      <c r="A1343" s="11" t="s">
        <v>2593</v>
      </c>
      <c r="D1343" s="11" t="s">
        <v>260</v>
      </c>
      <c r="E1343" s="19" t="s">
        <v>2771</v>
      </c>
      <c r="F1343" s="10">
        <v>42036</v>
      </c>
      <c r="G1343" s="10">
        <v>44593</v>
      </c>
      <c r="H1343" s="11">
        <v>8</v>
      </c>
      <c r="I1343" s="20" t="s">
        <v>259</v>
      </c>
      <c r="J1343" s="11" t="s">
        <v>261</v>
      </c>
      <c r="K1343" s="11" t="s">
        <v>2877</v>
      </c>
      <c r="L1343" s="11">
        <v>2</v>
      </c>
    </row>
    <row r="1344" spans="1:12">
      <c r="A1344" s="11" t="s">
        <v>2594</v>
      </c>
      <c r="D1344" s="11" t="s">
        <v>260</v>
      </c>
      <c r="E1344" s="19" t="s">
        <v>2772</v>
      </c>
      <c r="F1344" s="10">
        <v>42036</v>
      </c>
      <c r="G1344" s="10">
        <v>44593</v>
      </c>
      <c r="H1344" s="11">
        <v>8</v>
      </c>
      <c r="I1344" s="20" t="s">
        <v>259</v>
      </c>
      <c r="J1344" s="11" t="s">
        <v>261</v>
      </c>
      <c r="K1344" s="11" t="s">
        <v>2877</v>
      </c>
      <c r="L1344" s="11">
        <v>2</v>
      </c>
    </row>
    <row r="1345" spans="1:12">
      <c r="A1345" s="11" t="s">
        <v>2595</v>
      </c>
      <c r="D1345" s="11" t="s">
        <v>260</v>
      </c>
      <c r="E1345" s="19" t="s">
        <v>2773</v>
      </c>
      <c r="F1345" s="10">
        <v>42036</v>
      </c>
      <c r="G1345" s="10">
        <v>44593</v>
      </c>
      <c r="H1345" s="11">
        <v>8</v>
      </c>
      <c r="I1345" s="20" t="s">
        <v>259</v>
      </c>
      <c r="J1345" s="11" t="s">
        <v>261</v>
      </c>
      <c r="K1345" s="11" t="s">
        <v>2877</v>
      </c>
      <c r="L1345" s="11">
        <v>2</v>
      </c>
    </row>
    <row r="1346" spans="1:12">
      <c r="A1346" s="11" t="s">
        <v>2596</v>
      </c>
      <c r="D1346" s="11" t="s">
        <v>260</v>
      </c>
      <c r="E1346" s="19" t="s">
        <v>2774</v>
      </c>
      <c r="F1346" s="10">
        <v>42036</v>
      </c>
      <c r="G1346" s="10">
        <v>44593</v>
      </c>
      <c r="H1346" s="11">
        <v>8</v>
      </c>
      <c r="I1346" s="20" t="s">
        <v>259</v>
      </c>
      <c r="J1346" s="11" t="s">
        <v>261</v>
      </c>
      <c r="K1346" s="11" t="s">
        <v>2877</v>
      </c>
      <c r="L1346" s="11">
        <v>2</v>
      </c>
    </row>
    <row r="1347" spans="1:12">
      <c r="A1347" s="11" t="s">
        <v>2597</v>
      </c>
      <c r="D1347" s="11" t="s">
        <v>260</v>
      </c>
      <c r="E1347" s="19" t="s">
        <v>2775</v>
      </c>
      <c r="F1347" s="10">
        <v>42036</v>
      </c>
      <c r="G1347" s="10">
        <v>44593</v>
      </c>
      <c r="H1347" s="11">
        <v>8</v>
      </c>
      <c r="I1347" s="20" t="s">
        <v>259</v>
      </c>
      <c r="J1347" s="11" t="s">
        <v>261</v>
      </c>
      <c r="K1347" s="11" t="s">
        <v>2877</v>
      </c>
      <c r="L1347" s="11">
        <v>2</v>
      </c>
    </row>
    <row r="1348" spans="1:12">
      <c r="A1348" s="11" t="s">
        <v>2598</v>
      </c>
      <c r="D1348" s="11" t="s">
        <v>260</v>
      </c>
      <c r="E1348" s="19" t="s">
        <v>2776</v>
      </c>
      <c r="F1348" s="10">
        <v>42036</v>
      </c>
      <c r="G1348" s="10">
        <v>44593</v>
      </c>
      <c r="H1348" s="11">
        <v>8</v>
      </c>
      <c r="I1348" s="20" t="s">
        <v>259</v>
      </c>
      <c r="J1348" s="11" t="s">
        <v>261</v>
      </c>
      <c r="K1348" s="11" t="s">
        <v>2877</v>
      </c>
      <c r="L1348" s="11">
        <v>2</v>
      </c>
    </row>
    <row r="1349" spans="1:12">
      <c r="A1349" s="11" t="s">
        <v>2599</v>
      </c>
      <c r="D1349" s="11" t="s">
        <v>260</v>
      </c>
      <c r="E1349" s="19" t="s">
        <v>2777</v>
      </c>
      <c r="F1349" s="10">
        <v>42036</v>
      </c>
      <c r="G1349" s="10">
        <v>44593</v>
      </c>
      <c r="H1349" s="11">
        <v>8</v>
      </c>
      <c r="I1349" s="20" t="s">
        <v>259</v>
      </c>
      <c r="J1349" s="11" t="s">
        <v>261</v>
      </c>
      <c r="K1349" s="11" t="s">
        <v>2877</v>
      </c>
      <c r="L1349" s="11">
        <v>2</v>
      </c>
    </row>
    <row r="1350" spans="1:12">
      <c r="A1350" s="11" t="s">
        <v>2600</v>
      </c>
      <c r="D1350" s="11" t="s">
        <v>260</v>
      </c>
      <c r="E1350" s="19" t="s">
        <v>2778</v>
      </c>
      <c r="F1350" s="10">
        <v>42036</v>
      </c>
      <c r="G1350" s="10">
        <v>44593</v>
      </c>
      <c r="H1350" s="11">
        <v>8</v>
      </c>
      <c r="I1350" s="20" t="s">
        <v>259</v>
      </c>
      <c r="J1350" s="11" t="s">
        <v>261</v>
      </c>
      <c r="K1350" s="11" t="s">
        <v>2877</v>
      </c>
      <c r="L1350" s="11">
        <v>2</v>
      </c>
    </row>
    <row r="1351" spans="1:12">
      <c r="A1351" s="11" t="s">
        <v>2601</v>
      </c>
      <c r="D1351" s="11" t="s">
        <v>260</v>
      </c>
      <c r="E1351" s="19" t="s">
        <v>2779</v>
      </c>
      <c r="F1351" s="10">
        <v>42036</v>
      </c>
      <c r="G1351" s="10">
        <v>44593</v>
      </c>
      <c r="H1351" s="11">
        <v>8</v>
      </c>
      <c r="I1351" s="20" t="s">
        <v>259</v>
      </c>
      <c r="J1351" s="11" t="s">
        <v>261</v>
      </c>
      <c r="K1351" s="11" t="s">
        <v>2877</v>
      </c>
      <c r="L1351" s="11">
        <v>2</v>
      </c>
    </row>
    <row r="1352" spans="1:12">
      <c r="A1352" s="11" t="s">
        <v>2602</v>
      </c>
      <c r="D1352" s="11" t="s">
        <v>260</v>
      </c>
      <c r="E1352" s="19" t="s">
        <v>2780</v>
      </c>
      <c r="F1352" s="10">
        <v>42036</v>
      </c>
      <c r="G1352" s="10">
        <v>44593</v>
      </c>
      <c r="H1352" s="11">
        <v>8</v>
      </c>
      <c r="I1352" s="20" t="s">
        <v>259</v>
      </c>
      <c r="J1352" s="11" t="s">
        <v>261</v>
      </c>
      <c r="K1352" s="11" t="s">
        <v>2877</v>
      </c>
      <c r="L1352" s="11">
        <v>2</v>
      </c>
    </row>
    <row r="1353" spans="1:12">
      <c r="A1353" s="11" t="s">
        <v>2603</v>
      </c>
      <c r="D1353" s="11" t="s">
        <v>260</v>
      </c>
      <c r="E1353" s="19" t="s">
        <v>2781</v>
      </c>
      <c r="F1353" s="10">
        <v>42036</v>
      </c>
      <c r="G1353" s="10">
        <v>44593</v>
      </c>
      <c r="H1353" s="11">
        <v>8</v>
      </c>
      <c r="I1353" s="20" t="s">
        <v>259</v>
      </c>
      <c r="J1353" s="11" t="s">
        <v>261</v>
      </c>
      <c r="K1353" s="11" t="s">
        <v>2877</v>
      </c>
      <c r="L1353" s="11">
        <v>2</v>
      </c>
    </row>
    <row r="1354" spans="1:12">
      <c r="A1354" s="11" t="s">
        <v>2604</v>
      </c>
      <c r="D1354" s="11" t="s">
        <v>260</v>
      </c>
      <c r="E1354" s="19" t="s">
        <v>2782</v>
      </c>
      <c r="F1354" s="10">
        <v>42036</v>
      </c>
      <c r="G1354" s="10">
        <v>44593</v>
      </c>
      <c r="H1354" s="11">
        <v>8</v>
      </c>
      <c r="I1354" s="20" t="s">
        <v>259</v>
      </c>
      <c r="J1354" s="11" t="s">
        <v>261</v>
      </c>
      <c r="K1354" s="11" t="s">
        <v>2877</v>
      </c>
      <c r="L1354" s="11">
        <v>2</v>
      </c>
    </row>
    <row r="1355" spans="1:12">
      <c r="A1355" s="11" t="s">
        <v>2605</v>
      </c>
      <c r="D1355" s="11" t="s">
        <v>260</v>
      </c>
      <c r="E1355" s="19" t="s">
        <v>2783</v>
      </c>
      <c r="F1355" s="10">
        <v>42036</v>
      </c>
      <c r="G1355" s="10">
        <v>44593</v>
      </c>
      <c r="H1355" s="11">
        <v>8</v>
      </c>
      <c r="I1355" s="20" t="s">
        <v>259</v>
      </c>
      <c r="J1355" s="11" t="s">
        <v>261</v>
      </c>
      <c r="K1355" s="11" t="s">
        <v>2877</v>
      </c>
      <c r="L1355" s="11">
        <v>2</v>
      </c>
    </row>
    <row r="1356" spans="1:12">
      <c r="A1356" s="11" t="s">
        <v>2606</v>
      </c>
      <c r="D1356" s="11" t="s">
        <v>260</v>
      </c>
      <c r="E1356" s="19" t="s">
        <v>2784</v>
      </c>
      <c r="F1356" s="10">
        <v>42036</v>
      </c>
      <c r="G1356" s="10">
        <v>44593</v>
      </c>
      <c r="H1356" s="11">
        <v>8</v>
      </c>
      <c r="I1356" s="20" t="s">
        <v>259</v>
      </c>
      <c r="J1356" s="11" t="s">
        <v>261</v>
      </c>
      <c r="K1356" s="11" t="s">
        <v>2877</v>
      </c>
      <c r="L1356" s="11">
        <v>2</v>
      </c>
    </row>
    <row r="1357" spans="1:12">
      <c r="A1357" s="11" t="s">
        <v>2607</v>
      </c>
      <c r="D1357" s="11" t="s">
        <v>260</v>
      </c>
      <c r="E1357" s="19" t="s">
        <v>2785</v>
      </c>
      <c r="F1357" s="10">
        <v>42036</v>
      </c>
      <c r="G1357" s="10">
        <v>44593</v>
      </c>
      <c r="H1357" s="11">
        <v>8</v>
      </c>
      <c r="I1357" s="20" t="s">
        <v>259</v>
      </c>
      <c r="J1357" s="11" t="s">
        <v>261</v>
      </c>
      <c r="K1357" s="11" t="s">
        <v>2877</v>
      </c>
      <c r="L1357" s="11">
        <v>2</v>
      </c>
    </row>
    <row r="1358" spans="1:12">
      <c r="A1358" s="11" t="s">
        <v>2608</v>
      </c>
      <c r="D1358" s="11" t="s">
        <v>260</v>
      </c>
      <c r="E1358" s="19" t="s">
        <v>2786</v>
      </c>
      <c r="F1358" s="10">
        <v>42036</v>
      </c>
      <c r="G1358" s="10">
        <v>44593</v>
      </c>
      <c r="H1358" s="11">
        <v>8</v>
      </c>
      <c r="I1358" s="20" t="s">
        <v>259</v>
      </c>
      <c r="J1358" s="11" t="s">
        <v>261</v>
      </c>
      <c r="K1358" s="11" t="s">
        <v>2877</v>
      </c>
      <c r="L1358" s="11">
        <v>2</v>
      </c>
    </row>
    <row r="1359" spans="1:12">
      <c r="A1359" s="11" t="s">
        <v>2609</v>
      </c>
      <c r="D1359" s="11" t="s">
        <v>260</v>
      </c>
      <c r="E1359" s="19" t="s">
        <v>2787</v>
      </c>
      <c r="F1359" s="10">
        <v>42036</v>
      </c>
      <c r="G1359" s="10">
        <v>44593</v>
      </c>
      <c r="H1359" s="11">
        <v>8</v>
      </c>
      <c r="I1359" s="20" t="s">
        <v>259</v>
      </c>
      <c r="J1359" s="11" t="s">
        <v>261</v>
      </c>
      <c r="K1359" s="11" t="s">
        <v>2877</v>
      </c>
      <c r="L1359" s="11">
        <v>2</v>
      </c>
    </row>
    <row r="1360" spans="1:12">
      <c r="A1360" s="11" t="s">
        <v>2610</v>
      </c>
      <c r="D1360" s="11" t="s">
        <v>260</v>
      </c>
      <c r="E1360" s="19" t="s">
        <v>2788</v>
      </c>
      <c r="F1360" s="10">
        <v>42036</v>
      </c>
      <c r="G1360" s="10">
        <v>44593</v>
      </c>
      <c r="H1360" s="11">
        <v>8</v>
      </c>
      <c r="I1360" s="20" t="s">
        <v>259</v>
      </c>
      <c r="J1360" s="11" t="s">
        <v>261</v>
      </c>
      <c r="K1360" s="11" t="s">
        <v>2877</v>
      </c>
      <c r="L1360" s="11">
        <v>2</v>
      </c>
    </row>
    <row r="1361" spans="1:12">
      <c r="A1361" s="11" t="s">
        <v>2611</v>
      </c>
      <c r="D1361" s="11" t="s">
        <v>260</v>
      </c>
      <c r="E1361" s="19" t="s">
        <v>2789</v>
      </c>
      <c r="F1361" s="10">
        <v>42036</v>
      </c>
      <c r="G1361" s="10">
        <v>44593</v>
      </c>
      <c r="H1361" s="11">
        <v>8</v>
      </c>
      <c r="I1361" s="20" t="s">
        <v>259</v>
      </c>
      <c r="J1361" s="11" t="s">
        <v>261</v>
      </c>
      <c r="K1361" s="11" t="s">
        <v>2877</v>
      </c>
      <c r="L1361" s="11">
        <v>2</v>
      </c>
    </row>
    <row r="1362" spans="1:12">
      <c r="A1362" s="11" t="s">
        <v>2612</v>
      </c>
      <c r="D1362" s="11" t="s">
        <v>260</v>
      </c>
      <c r="E1362" s="19" t="s">
        <v>2790</v>
      </c>
      <c r="F1362" s="10">
        <v>42036</v>
      </c>
      <c r="G1362" s="10">
        <v>44593</v>
      </c>
      <c r="H1362" s="11">
        <v>8</v>
      </c>
      <c r="I1362" s="20" t="s">
        <v>259</v>
      </c>
      <c r="J1362" s="11" t="s">
        <v>261</v>
      </c>
      <c r="K1362" s="11" t="s">
        <v>2877</v>
      </c>
      <c r="L1362" s="11">
        <v>2</v>
      </c>
    </row>
    <row r="1363" spans="1:12">
      <c r="A1363" s="11" t="s">
        <v>2613</v>
      </c>
      <c r="D1363" s="11" t="s">
        <v>260</v>
      </c>
      <c r="E1363" s="19" t="s">
        <v>2791</v>
      </c>
      <c r="F1363" s="10">
        <v>42036</v>
      </c>
      <c r="G1363" s="10">
        <v>44593</v>
      </c>
      <c r="H1363" s="11">
        <v>8</v>
      </c>
      <c r="I1363" s="20" t="s">
        <v>259</v>
      </c>
      <c r="J1363" s="11" t="s">
        <v>261</v>
      </c>
      <c r="K1363" s="11" t="s">
        <v>2877</v>
      </c>
      <c r="L1363" s="11">
        <v>2</v>
      </c>
    </row>
    <row r="1364" spans="1:12">
      <c r="A1364" s="11" t="s">
        <v>2614</v>
      </c>
      <c r="D1364" s="11" t="s">
        <v>260</v>
      </c>
      <c r="E1364" s="19" t="s">
        <v>2792</v>
      </c>
      <c r="F1364" s="10">
        <v>42036</v>
      </c>
      <c r="G1364" s="10">
        <v>44593</v>
      </c>
      <c r="H1364" s="11">
        <v>8</v>
      </c>
      <c r="I1364" s="20" t="s">
        <v>259</v>
      </c>
      <c r="J1364" s="11" t="s">
        <v>261</v>
      </c>
      <c r="K1364" s="11" t="s">
        <v>2877</v>
      </c>
      <c r="L1364" s="11">
        <v>2</v>
      </c>
    </row>
    <row r="1365" spans="1:12">
      <c r="A1365" s="11" t="s">
        <v>2615</v>
      </c>
      <c r="D1365" s="11" t="s">
        <v>260</v>
      </c>
      <c r="E1365" s="19" t="s">
        <v>2793</v>
      </c>
      <c r="F1365" s="10">
        <v>42036</v>
      </c>
      <c r="G1365" s="10">
        <v>44593</v>
      </c>
      <c r="H1365" s="11">
        <v>8</v>
      </c>
      <c r="I1365" s="20" t="s">
        <v>259</v>
      </c>
      <c r="J1365" s="11" t="s">
        <v>261</v>
      </c>
      <c r="K1365" s="11" t="s">
        <v>2877</v>
      </c>
      <c r="L1365" s="11">
        <v>2</v>
      </c>
    </row>
    <row r="1366" spans="1:12">
      <c r="A1366" s="11" t="s">
        <v>2616</v>
      </c>
      <c r="D1366" s="11" t="s">
        <v>260</v>
      </c>
      <c r="E1366" s="19" t="s">
        <v>2794</v>
      </c>
      <c r="F1366" s="10">
        <v>42036</v>
      </c>
      <c r="G1366" s="10">
        <v>44593</v>
      </c>
      <c r="H1366" s="11">
        <v>8</v>
      </c>
      <c r="I1366" s="20" t="s">
        <v>259</v>
      </c>
      <c r="J1366" s="11" t="s">
        <v>261</v>
      </c>
      <c r="K1366" s="11" t="s">
        <v>2877</v>
      </c>
      <c r="L1366" s="11">
        <v>2</v>
      </c>
    </row>
    <row r="1367" spans="1:12">
      <c r="A1367" s="11" t="s">
        <v>2617</v>
      </c>
      <c r="D1367" s="11" t="s">
        <v>260</v>
      </c>
      <c r="E1367" s="19" t="s">
        <v>2795</v>
      </c>
      <c r="F1367" s="10">
        <v>42036</v>
      </c>
      <c r="G1367" s="10">
        <v>44593</v>
      </c>
      <c r="H1367" s="11">
        <v>8</v>
      </c>
      <c r="I1367" s="20" t="s">
        <v>259</v>
      </c>
      <c r="J1367" s="11" t="s">
        <v>261</v>
      </c>
      <c r="K1367" s="11" t="s">
        <v>2877</v>
      </c>
      <c r="L1367" s="11">
        <v>2</v>
      </c>
    </row>
    <row r="1368" spans="1:12">
      <c r="A1368" s="11" t="s">
        <v>2618</v>
      </c>
      <c r="D1368" s="11" t="s">
        <v>260</v>
      </c>
      <c r="E1368" s="19" t="s">
        <v>2796</v>
      </c>
      <c r="F1368" s="10">
        <v>42036</v>
      </c>
      <c r="G1368" s="10">
        <v>44593</v>
      </c>
      <c r="H1368" s="11">
        <v>8</v>
      </c>
      <c r="I1368" s="20" t="s">
        <v>259</v>
      </c>
      <c r="J1368" s="11" t="s">
        <v>261</v>
      </c>
      <c r="K1368" s="11" t="s">
        <v>2877</v>
      </c>
      <c r="L1368" s="11">
        <v>2</v>
      </c>
    </row>
    <row r="1369" spans="1:12">
      <c r="A1369" s="11" t="s">
        <v>2619</v>
      </c>
      <c r="D1369" s="11" t="s">
        <v>260</v>
      </c>
      <c r="E1369" s="19" t="s">
        <v>2797</v>
      </c>
      <c r="F1369" s="10">
        <v>42036</v>
      </c>
      <c r="G1369" s="10">
        <v>44593</v>
      </c>
      <c r="H1369" s="11">
        <v>8</v>
      </c>
      <c r="I1369" s="20" t="s">
        <v>259</v>
      </c>
      <c r="J1369" s="11" t="s">
        <v>261</v>
      </c>
      <c r="K1369" s="11" t="s">
        <v>2877</v>
      </c>
      <c r="L1369" s="11">
        <v>2</v>
      </c>
    </row>
    <row r="1370" spans="1:12">
      <c r="A1370" s="11" t="s">
        <v>2620</v>
      </c>
      <c r="D1370" s="11" t="s">
        <v>260</v>
      </c>
      <c r="E1370" s="19" t="s">
        <v>2798</v>
      </c>
      <c r="F1370" s="10">
        <v>42036</v>
      </c>
      <c r="G1370" s="10">
        <v>44593</v>
      </c>
      <c r="H1370" s="11">
        <v>8</v>
      </c>
      <c r="I1370" s="20" t="s">
        <v>259</v>
      </c>
      <c r="J1370" s="11" t="s">
        <v>261</v>
      </c>
      <c r="K1370" s="11" t="s">
        <v>2877</v>
      </c>
      <c r="L1370" s="11">
        <v>2</v>
      </c>
    </row>
    <row r="1371" spans="1:12">
      <c r="A1371" s="11" t="s">
        <v>2621</v>
      </c>
      <c r="D1371" s="11" t="s">
        <v>260</v>
      </c>
      <c r="E1371" s="19" t="s">
        <v>2799</v>
      </c>
      <c r="F1371" s="10">
        <v>42036</v>
      </c>
      <c r="G1371" s="10">
        <v>44593</v>
      </c>
      <c r="H1371" s="11">
        <v>8</v>
      </c>
      <c r="I1371" s="20" t="s">
        <v>259</v>
      </c>
      <c r="J1371" s="11" t="s">
        <v>261</v>
      </c>
      <c r="K1371" s="11" t="s">
        <v>2877</v>
      </c>
      <c r="L1371" s="11">
        <v>2</v>
      </c>
    </row>
    <row r="1372" spans="1:12">
      <c r="A1372" s="11" t="s">
        <v>2622</v>
      </c>
      <c r="D1372" s="11" t="s">
        <v>260</v>
      </c>
      <c r="E1372" s="19" t="s">
        <v>2800</v>
      </c>
      <c r="F1372" s="10">
        <v>42036</v>
      </c>
      <c r="G1372" s="10">
        <v>44593</v>
      </c>
      <c r="H1372" s="11">
        <v>8</v>
      </c>
      <c r="I1372" s="20" t="s">
        <v>259</v>
      </c>
      <c r="J1372" s="11" t="s">
        <v>261</v>
      </c>
      <c r="K1372" s="11" t="s">
        <v>2877</v>
      </c>
      <c r="L1372" s="11">
        <v>2</v>
      </c>
    </row>
    <row r="1373" spans="1:12">
      <c r="A1373" s="11" t="s">
        <v>2623</v>
      </c>
      <c r="D1373" s="11" t="s">
        <v>260</v>
      </c>
      <c r="E1373" s="19" t="s">
        <v>2801</v>
      </c>
      <c r="F1373" s="10">
        <v>42036</v>
      </c>
      <c r="G1373" s="10">
        <v>44593</v>
      </c>
      <c r="H1373" s="11">
        <v>8</v>
      </c>
      <c r="I1373" s="20" t="s">
        <v>259</v>
      </c>
      <c r="J1373" s="11" t="s">
        <v>261</v>
      </c>
      <c r="K1373" s="11" t="s">
        <v>2877</v>
      </c>
      <c r="L1373" s="11">
        <v>2</v>
      </c>
    </row>
    <row r="1374" spans="1:12">
      <c r="A1374" s="11" t="s">
        <v>2624</v>
      </c>
      <c r="D1374" s="11" t="s">
        <v>260</v>
      </c>
      <c r="E1374" s="19" t="s">
        <v>2802</v>
      </c>
      <c r="F1374" s="10">
        <v>42036</v>
      </c>
      <c r="G1374" s="10">
        <v>44593</v>
      </c>
      <c r="H1374" s="11">
        <v>8</v>
      </c>
      <c r="I1374" s="20" t="s">
        <v>259</v>
      </c>
      <c r="J1374" s="11" t="s">
        <v>261</v>
      </c>
      <c r="K1374" s="11" t="s">
        <v>2877</v>
      </c>
      <c r="L1374" s="11">
        <v>2</v>
      </c>
    </row>
    <row r="1375" spans="1:12">
      <c r="A1375" s="11" t="s">
        <v>2625</v>
      </c>
      <c r="D1375" s="11" t="s">
        <v>260</v>
      </c>
      <c r="E1375" s="19" t="s">
        <v>2803</v>
      </c>
      <c r="F1375" s="10">
        <v>42036</v>
      </c>
      <c r="G1375" s="10">
        <v>44593</v>
      </c>
      <c r="H1375" s="11">
        <v>8</v>
      </c>
      <c r="I1375" s="20" t="s">
        <v>259</v>
      </c>
      <c r="J1375" s="11" t="s">
        <v>261</v>
      </c>
      <c r="K1375" s="11" t="s">
        <v>2877</v>
      </c>
      <c r="L1375" s="11">
        <v>2</v>
      </c>
    </row>
    <row r="1376" spans="1:12">
      <c r="A1376" s="11" t="s">
        <v>2626</v>
      </c>
      <c r="D1376" s="11" t="s">
        <v>260</v>
      </c>
      <c r="E1376" s="19" t="s">
        <v>2804</v>
      </c>
      <c r="F1376" s="10">
        <v>42036</v>
      </c>
      <c r="G1376" s="10">
        <v>44593</v>
      </c>
      <c r="H1376" s="11">
        <v>8</v>
      </c>
      <c r="I1376" s="20" t="s">
        <v>259</v>
      </c>
      <c r="J1376" s="11" t="s">
        <v>261</v>
      </c>
      <c r="K1376" s="11" t="s">
        <v>2877</v>
      </c>
      <c r="L1376" s="11">
        <v>2</v>
      </c>
    </row>
    <row r="1377" spans="1:12">
      <c r="A1377" s="11" t="s">
        <v>2627</v>
      </c>
      <c r="D1377" s="11" t="s">
        <v>260</v>
      </c>
      <c r="E1377" s="19" t="s">
        <v>2805</v>
      </c>
      <c r="F1377" s="10">
        <v>42036</v>
      </c>
      <c r="G1377" s="10">
        <v>44593</v>
      </c>
      <c r="H1377" s="11">
        <v>8</v>
      </c>
      <c r="I1377" s="20" t="s">
        <v>259</v>
      </c>
      <c r="J1377" s="11" t="s">
        <v>261</v>
      </c>
      <c r="K1377" s="11" t="s">
        <v>2877</v>
      </c>
      <c r="L1377" s="11">
        <v>2</v>
      </c>
    </row>
    <row r="1378" spans="1:12">
      <c r="A1378" s="11" t="s">
        <v>2628</v>
      </c>
      <c r="D1378" s="11" t="s">
        <v>260</v>
      </c>
      <c r="E1378" s="19" t="s">
        <v>2806</v>
      </c>
      <c r="F1378" s="10">
        <v>42036</v>
      </c>
      <c r="G1378" s="10">
        <v>44593</v>
      </c>
      <c r="H1378" s="11">
        <v>8</v>
      </c>
      <c r="I1378" s="20" t="s">
        <v>259</v>
      </c>
      <c r="J1378" s="11" t="s">
        <v>261</v>
      </c>
      <c r="K1378" s="11" t="s">
        <v>2877</v>
      </c>
      <c r="L1378" s="11">
        <v>2</v>
      </c>
    </row>
    <row r="1379" spans="1:12">
      <c r="A1379" s="11" t="s">
        <v>2629</v>
      </c>
      <c r="D1379" s="11" t="s">
        <v>260</v>
      </c>
      <c r="E1379" s="19" t="s">
        <v>2807</v>
      </c>
      <c r="F1379" s="10">
        <v>42036</v>
      </c>
      <c r="G1379" s="10">
        <v>44593</v>
      </c>
      <c r="H1379" s="11">
        <v>8</v>
      </c>
      <c r="I1379" s="20" t="s">
        <v>259</v>
      </c>
      <c r="J1379" s="11" t="s">
        <v>261</v>
      </c>
      <c r="K1379" s="11" t="s">
        <v>2877</v>
      </c>
      <c r="L1379" s="11">
        <v>2</v>
      </c>
    </row>
    <row r="1380" spans="1:12">
      <c r="A1380" s="11" t="s">
        <v>2630</v>
      </c>
      <c r="D1380" s="11" t="s">
        <v>260</v>
      </c>
      <c r="E1380" s="19" t="s">
        <v>2808</v>
      </c>
      <c r="F1380" s="10">
        <v>42036</v>
      </c>
      <c r="G1380" s="10">
        <v>44593</v>
      </c>
      <c r="H1380" s="11">
        <v>8</v>
      </c>
      <c r="I1380" s="20" t="s">
        <v>259</v>
      </c>
      <c r="J1380" s="11" t="s">
        <v>261</v>
      </c>
      <c r="K1380" s="11" t="s">
        <v>2877</v>
      </c>
      <c r="L1380" s="11">
        <v>2</v>
      </c>
    </row>
    <row r="1381" spans="1:12">
      <c r="A1381" s="11" t="s">
        <v>2631</v>
      </c>
      <c r="D1381" s="11" t="s">
        <v>260</v>
      </c>
      <c r="E1381" s="19" t="s">
        <v>2809</v>
      </c>
      <c r="F1381" s="10">
        <v>42036</v>
      </c>
      <c r="G1381" s="10">
        <v>44593</v>
      </c>
      <c r="H1381" s="11">
        <v>8</v>
      </c>
      <c r="I1381" s="20" t="s">
        <v>259</v>
      </c>
      <c r="J1381" s="11" t="s">
        <v>261</v>
      </c>
      <c r="K1381" s="11" t="s">
        <v>2877</v>
      </c>
      <c r="L1381" s="11">
        <v>2</v>
      </c>
    </row>
    <row r="1382" spans="1:12">
      <c r="A1382" s="11" t="s">
        <v>2632</v>
      </c>
      <c r="D1382" s="11" t="s">
        <v>260</v>
      </c>
      <c r="E1382" s="19" t="s">
        <v>2810</v>
      </c>
      <c r="F1382" s="10">
        <v>42036</v>
      </c>
      <c r="G1382" s="10">
        <v>44593</v>
      </c>
      <c r="H1382" s="11">
        <v>8</v>
      </c>
      <c r="I1382" s="20" t="s">
        <v>259</v>
      </c>
      <c r="J1382" s="11" t="s">
        <v>261</v>
      </c>
      <c r="K1382" s="11" t="s">
        <v>2877</v>
      </c>
      <c r="L1382" s="11">
        <v>2</v>
      </c>
    </row>
    <row r="1383" spans="1:12">
      <c r="A1383" s="11" t="s">
        <v>2633</v>
      </c>
      <c r="D1383" s="11" t="s">
        <v>260</v>
      </c>
      <c r="E1383" s="19" t="s">
        <v>2811</v>
      </c>
      <c r="F1383" s="10">
        <v>42036</v>
      </c>
      <c r="G1383" s="10">
        <v>44593</v>
      </c>
      <c r="H1383" s="11">
        <v>8</v>
      </c>
      <c r="I1383" s="20" t="s">
        <v>259</v>
      </c>
      <c r="J1383" s="11" t="s">
        <v>261</v>
      </c>
      <c r="K1383" s="11" t="s">
        <v>2877</v>
      </c>
      <c r="L1383" s="11">
        <v>2</v>
      </c>
    </row>
    <row r="1384" spans="1:12">
      <c r="A1384" s="11" t="s">
        <v>2634</v>
      </c>
      <c r="D1384" s="11" t="s">
        <v>260</v>
      </c>
      <c r="E1384" s="19" t="s">
        <v>2812</v>
      </c>
      <c r="F1384" s="10">
        <v>42036</v>
      </c>
      <c r="G1384" s="10">
        <v>44593</v>
      </c>
      <c r="H1384" s="11">
        <v>8</v>
      </c>
      <c r="I1384" s="20" t="s">
        <v>259</v>
      </c>
      <c r="J1384" s="11" t="s">
        <v>261</v>
      </c>
      <c r="K1384" s="11" t="s">
        <v>2877</v>
      </c>
      <c r="L1384" s="11">
        <v>2</v>
      </c>
    </row>
    <row r="1385" spans="1:12">
      <c r="A1385" s="11" t="s">
        <v>2635</v>
      </c>
      <c r="D1385" s="11" t="s">
        <v>260</v>
      </c>
      <c r="E1385" s="19" t="s">
        <v>2813</v>
      </c>
      <c r="F1385" s="10">
        <v>42036</v>
      </c>
      <c r="G1385" s="10">
        <v>44593</v>
      </c>
      <c r="H1385" s="11">
        <v>8</v>
      </c>
      <c r="I1385" s="20" t="s">
        <v>259</v>
      </c>
      <c r="J1385" s="11" t="s">
        <v>261</v>
      </c>
      <c r="K1385" s="11" t="s">
        <v>2877</v>
      </c>
      <c r="L1385" s="11">
        <v>2</v>
      </c>
    </row>
    <row r="1386" spans="1:12">
      <c r="A1386" s="11" t="s">
        <v>2636</v>
      </c>
      <c r="D1386" s="11" t="s">
        <v>260</v>
      </c>
      <c r="E1386" s="19" t="s">
        <v>2814</v>
      </c>
      <c r="F1386" s="10">
        <v>42036</v>
      </c>
      <c r="G1386" s="10">
        <v>44593</v>
      </c>
      <c r="H1386" s="11">
        <v>8</v>
      </c>
      <c r="I1386" s="20" t="s">
        <v>259</v>
      </c>
      <c r="J1386" s="11" t="s">
        <v>261</v>
      </c>
      <c r="K1386" s="11" t="s">
        <v>2877</v>
      </c>
      <c r="L1386" s="11">
        <v>2</v>
      </c>
    </row>
    <row r="1387" spans="1:12">
      <c r="A1387" s="11" t="s">
        <v>2637</v>
      </c>
      <c r="D1387" s="11" t="s">
        <v>260</v>
      </c>
      <c r="E1387" s="19" t="s">
        <v>2815</v>
      </c>
      <c r="F1387" s="10">
        <v>42036</v>
      </c>
      <c r="G1387" s="10">
        <v>44593</v>
      </c>
      <c r="H1387" s="11">
        <v>8</v>
      </c>
      <c r="I1387" s="20" t="s">
        <v>259</v>
      </c>
      <c r="J1387" s="11" t="s">
        <v>261</v>
      </c>
      <c r="K1387" s="11" t="s">
        <v>2877</v>
      </c>
      <c r="L1387" s="11">
        <v>2</v>
      </c>
    </row>
    <row r="1388" spans="1:12">
      <c r="A1388" s="11" t="s">
        <v>2638</v>
      </c>
      <c r="D1388" s="11" t="s">
        <v>260</v>
      </c>
      <c r="E1388" s="19" t="s">
        <v>2816</v>
      </c>
      <c r="F1388" s="10">
        <v>42036</v>
      </c>
      <c r="G1388" s="10">
        <v>44593</v>
      </c>
      <c r="H1388" s="11">
        <v>8</v>
      </c>
      <c r="I1388" s="20" t="s">
        <v>259</v>
      </c>
      <c r="J1388" s="11" t="s">
        <v>261</v>
      </c>
      <c r="K1388" s="11" t="s">
        <v>2877</v>
      </c>
      <c r="L1388" s="11">
        <v>2</v>
      </c>
    </row>
    <row r="1389" spans="1:12">
      <c r="A1389" s="11" t="s">
        <v>2639</v>
      </c>
      <c r="D1389" s="11" t="s">
        <v>260</v>
      </c>
      <c r="E1389" s="19" t="s">
        <v>2817</v>
      </c>
      <c r="F1389" s="10">
        <v>42036</v>
      </c>
      <c r="G1389" s="10">
        <v>44593</v>
      </c>
      <c r="H1389" s="11">
        <v>8</v>
      </c>
      <c r="I1389" s="20" t="s">
        <v>259</v>
      </c>
      <c r="J1389" s="11" t="s">
        <v>261</v>
      </c>
      <c r="K1389" s="11" t="s">
        <v>2877</v>
      </c>
      <c r="L1389" s="11">
        <v>2</v>
      </c>
    </row>
    <row r="1390" spans="1:12">
      <c r="A1390" s="11" t="s">
        <v>2640</v>
      </c>
      <c r="D1390" s="11" t="s">
        <v>260</v>
      </c>
      <c r="E1390" s="19" t="s">
        <v>2818</v>
      </c>
      <c r="F1390" s="10">
        <v>42036</v>
      </c>
      <c r="G1390" s="10">
        <v>44593</v>
      </c>
      <c r="H1390" s="11">
        <v>8</v>
      </c>
      <c r="I1390" s="20" t="s">
        <v>259</v>
      </c>
      <c r="J1390" s="11" t="s">
        <v>261</v>
      </c>
      <c r="K1390" s="11" t="s">
        <v>2877</v>
      </c>
      <c r="L1390" s="11">
        <v>2</v>
      </c>
    </row>
    <row r="1391" spans="1:12">
      <c r="A1391" s="11" t="s">
        <v>2641</v>
      </c>
      <c r="D1391" s="11" t="s">
        <v>260</v>
      </c>
      <c r="E1391" s="19" t="s">
        <v>2819</v>
      </c>
      <c r="F1391" s="10">
        <v>42036</v>
      </c>
      <c r="G1391" s="10">
        <v>44593</v>
      </c>
      <c r="H1391" s="11">
        <v>8</v>
      </c>
      <c r="I1391" s="20" t="s">
        <v>259</v>
      </c>
      <c r="J1391" s="11" t="s">
        <v>261</v>
      </c>
      <c r="K1391" s="11" t="s">
        <v>2877</v>
      </c>
      <c r="L1391" s="11">
        <v>2</v>
      </c>
    </row>
    <row r="1392" spans="1:12">
      <c r="A1392" s="11" t="s">
        <v>2642</v>
      </c>
      <c r="D1392" s="11" t="s">
        <v>260</v>
      </c>
      <c r="E1392" s="19" t="s">
        <v>2820</v>
      </c>
      <c r="F1392" s="10">
        <v>42036</v>
      </c>
      <c r="G1392" s="10">
        <v>44593</v>
      </c>
      <c r="H1392" s="11">
        <v>8</v>
      </c>
      <c r="I1392" s="20" t="s">
        <v>259</v>
      </c>
      <c r="J1392" s="11" t="s">
        <v>261</v>
      </c>
      <c r="K1392" s="11" t="s">
        <v>2877</v>
      </c>
      <c r="L1392" s="11">
        <v>2</v>
      </c>
    </row>
    <row r="1393" spans="1:12">
      <c r="A1393" s="11" t="s">
        <v>2643</v>
      </c>
      <c r="D1393" s="11" t="s">
        <v>260</v>
      </c>
      <c r="E1393" s="19" t="s">
        <v>2821</v>
      </c>
      <c r="F1393" s="10">
        <v>42036</v>
      </c>
      <c r="G1393" s="10">
        <v>44593</v>
      </c>
      <c r="H1393" s="11">
        <v>8</v>
      </c>
      <c r="I1393" s="20" t="s">
        <v>259</v>
      </c>
      <c r="J1393" s="11" t="s">
        <v>261</v>
      </c>
      <c r="K1393" s="11" t="s">
        <v>2877</v>
      </c>
      <c r="L1393" s="11">
        <v>2</v>
      </c>
    </row>
    <row r="1394" spans="1:12">
      <c r="A1394" s="11" t="s">
        <v>2644</v>
      </c>
      <c r="D1394" s="11" t="s">
        <v>260</v>
      </c>
      <c r="E1394" s="19" t="s">
        <v>2822</v>
      </c>
      <c r="F1394" s="10">
        <v>42036</v>
      </c>
      <c r="G1394" s="10">
        <v>44593</v>
      </c>
      <c r="H1394" s="11">
        <v>8</v>
      </c>
      <c r="I1394" s="20" t="s">
        <v>259</v>
      </c>
      <c r="J1394" s="11" t="s">
        <v>261</v>
      </c>
      <c r="K1394" s="11" t="s">
        <v>2877</v>
      </c>
      <c r="L1394" s="11">
        <v>2</v>
      </c>
    </row>
    <row r="1395" spans="1:12">
      <c r="A1395" s="11" t="s">
        <v>2645</v>
      </c>
      <c r="D1395" s="11" t="s">
        <v>260</v>
      </c>
      <c r="E1395" s="19" t="s">
        <v>2823</v>
      </c>
      <c r="F1395" s="10">
        <v>42036</v>
      </c>
      <c r="G1395" s="10">
        <v>44593</v>
      </c>
      <c r="H1395" s="11">
        <v>8</v>
      </c>
      <c r="I1395" s="20" t="s">
        <v>259</v>
      </c>
      <c r="J1395" s="11" t="s">
        <v>261</v>
      </c>
      <c r="K1395" s="11" t="s">
        <v>2877</v>
      </c>
      <c r="L1395" s="11">
        <v>2</v>
      </c>
    </row>
    <row r="1396" spans="1:12">
      <c r="A1396" s="11" t="s">
        <v>2646</v>
      </c>
      <c r="D1396" s="11" t="s">
        <v>260</v>
      </c>
      <c r="E1396" s="19" t="s">
        <v>2824</v>
      </c>
      <c r="F1396" s="10">
        <v>42036</v>
      </c>
      <c r="G1396" s="10">
        <v>44593</v>
      </c>
      <c r="H1396" s="11">
        <v>8</v>
      </c>
      <c r="I1396" s="20" t="s">
        <v>259</v>
      </c>
      <c r="J1396" s="11" t="s">
        <v>261</v>
      </c>
      <c r="K1396" s="11" t="s">
        <v>2877</v>
      </c>
      <c r="L1396" s="11">
        <v>2</v>
      </c>
    </row>
    <row r="1397" spans="1:12">
      <c r="A1397" s="11" t="s">
        <v>2647</v>
      </c>
      <c r="D1397" s="11" t="s">
        <v>260</v>
      </c>
      <c r="E1397" s="19" t="s">
        <v>2825</v>
      </c>
      <c r="F1397" s="10">
        <v>42036</v>
      </c>
      <c r="G1397" s="10">
        <v>44593</v>
      </c>
      <c r="H1397" s="11">
        <v>8</v>
      </c>
      <c r="I1397" s="20" t="s">
        <v>259</v>
      </c>
      <c r="J1397" s="11" t="s">
        <v>261</v>
      </c>
      <c r="K1397" s="11" t="s">
        <v>2877</v>
      </c>
      <c r="L1397" s="11">
        <v>2</v>
      </c>
    </row>
    <row r="1398" spans="1:12">
      <c r="A1398" s="11" t="s">
        <v>2648</v>
      </c>
      <c r="D1398" s="11" t="s">
        <v>260</v>
      </c>
      <c r="E1398" s="19" t="s">
        <v>2826</v>
      </c>
      <c r="F1398" s="10">
        <v>42036</v>
      </c>
      <c r="G1398" s="10">
        <v>44593</v>
      </c>
      <c r="H1398" s="11">
        <v>8</v>
      </c>
      <c r="I1398" s="20" t="s">
        <v>259</v>
      </c>
      <c r="J1398" s="11" t="s">
        <v>261</v>
      </c>
      <c r="K1398" s="11" t="s">
        <v>2877</v>
      </c>
      <c r="L1398" s="11">
        <v>2</v>
      </c>
    </row>
    <row r="1399" spans="1:12">
      <c r="A1399" s="11" t="s">
        <v>2649</v>
      </c>
      <c r="D1399" s="11" t="s">
        <v>260</v>
      </c>
      <c r="E1399" s="19" t="s">
        <v>2827</v>
      </c>
      <c r="F1399" s="10">
        <v>42036</v>
      </c>
      <c r="G1399" s="10">
        <v>44593</v>
      </c>
      <c r="H1399" s="11">
        <v>8</v>
      </c>
      <c r="I1399" s="20" t="s">
        <v>259</v>
      </c>
      <c r="J1399" s="11" t="s">
        <v>261</v>
      </c>
      <c r="K1399" s="11" t="s">
        <v>2877</v>
      </c>
      <c r="L1399" s="11">
        <v>2</v>
      </c>
    </row>
    <row r="1400" spans="1:12">
      <c r="A1400" s="11" t="s">
        <v>2650</v>
      </c>
      <c r="D1400" s="11" t="s">
        <v>260</v>
      </c>
      <c r="E1400" s="19" t="s">
        <v>2828</v>
      </c>
      <c r="F1400" s="10">
        <v>42036</v>
      </c>
      <c r="G1400" s="10">
        <v>44593</v>
      </c>
      <c r="H1400" s="11">
        <v>8</v>
      </c>
      <c r="I1400" s="20" t="s">
        <v>259</v>
      </c>
      <c r="J1400" s="11" t="s">
        <v>261</v>
      </c>
      <c r="K1400" s="11" t="s">
        <v>2877</v>
      </c>
      <c r="L1400" s="11">
        <v>2</v>
      </c>
    </row>
    <row r="1401" spans="1:12">
      <c r="A1401" s="11" t="s">
        <v>2651</v>
      </c>
      <c r="D1401" s="11" t="s">
        <v>260</v>
      </c>
      <c r="E1401" s="19" t="s">
        <v>2829</v>
      </c>
      <c r="F1401" s="10">
        <v>42036</v>
      </c>
      <c r="G1401" s="10">
        <v>44593</v>
      </c>
      <c r="H1401" s="11">
        <v>8</v>
      </c>
      <c r="I1401" s="20" t="s">
        <v>259</v>
      </c>
      <c r="J1401" s="11" t="s">
        <v>261</v>
      </c>
      <c r="K1401" s="11" t="s">
        <v>2877</v>
      </c>
      <c r="L1401" s="11">
        <v>2</v>
      </c>
    </row>
    <row r="1402" spans="1:12">
      <c r="A1402" s="11" t="s">
        <v>2652</v>
      </c>
      <c r="D1402" s="11" t="s">
        <v>260</v>
      </c>
      <c r="E1402" s="19" t="s">
        <v>2830</v>
      </c>
      <c r="F1402" s="10">
        <v>42036</v>
      </c>
      <c r="G1402" s="10">
        <v>44593</v>
      </c>
      <c r="H1402" s="11">
        <v>8</v>
      </c>
      <c r="I1402" s="20" t="s">
        <v>259</v>
      </c>
      <c r="J1402" s="11" t="s">
        <v>261</v>
      </c>
      <c r="K1402" s="11" t="s">
        <v>2877</v>
      </c>
      <c r="L1402" s="11">
        <v>2</v>
      </c>
    </row>
    <row r="1403" spans="1:12">
      <c r="A1403" s="11" t="s">
        <v>2653</v>
      </c>
      <c r="D1403" s="11" t="s">
        <v>260</v>
      </c>
      <c r="E1403" s="19" t="s">
        <v>2831</v>
      </c>
      <c r="F1403" s="10">
        <v>42036</v>
      </c>
      <c r="G1403" s="10">
        <v>44593</v>
      </c>
      <c r="H1403" s="11">
        <v>8</v>
      </c>
      <c r="I1403" s="20" t="s">
        <v>259</v>
      </c>
      <c r="J1403" s="11" t="s">
        <v>261</v>
      </c>
      <c r="K1403" s="11" t="s">
        <v>2877</v>
      </c>
      <c r="L1403" s="11">
        <v>2</v>
      </c>
    </row>
    <row r="1404" spans="1:12">
      <c r="A1404" s="11" t="s">
        <v>2654</v>
      </c>
      <c r="D1404" s="11" t="s">
        <v>260</v>
      </c>
      <c r="E1404" s="19" t="s">
        <v>2832</v>
      </c>
      <c r="F1404" s="10">
        <v>42036</v>
      </c>
      <c r="G1404" s="10">
        <v>44593</v>
      </c>
      <c r="H1404" s="11">
        <v>8</v>
      </c>
      <c r="I1404" s="20" t="s">
        <v>259</v>
      </c>
      <c r="J1404" s="11" t="s">
        <v>261</v>
      </c>
      <c r="K1404" s="11" t="s">
        <v>2877</v>
      </c>
      <c r="L1404" s="11">
        <v>2</v>
      </c>
    </row>
    <row r="1405" spans="1:12">
      <c r="A1405" s="11" t="s">
        <v>2655</v>
      </c>
      <c r="D1405" s="11" t="s">
        <v>260</v>
      </c>
      <c r="E1405" s="19" t="s">
        <v>2833</v>
      </c>
      <c r="F1405" s="10">
        <v>42036</v>
      </c>
      <c r="G1405" s="10">
        <v>44593</v>
      </c>
      <c r="H1405" s="11">
        <v>8</v>
      </c>
      <c r="I1405" s="20" t="s">
        <v>259</v>
      </c>
      <c r="J1405" s="11" t="s">
        <v>261</v>
      </c>
      <c r="K1405" s="11" t="s">
        <v>2877</v>
      </c>
      <c r="L1405" s="11">
        <v>2</v>
      </c>
    </row>
    <row r="1406" spans="1:12">
      <c r="A1406" s="11" t="s">
        <v>2656</v>
      </c>
      <c r="D1406" s="11" t="s">
        <v>260</v>
      </c>
      <c r="E1406" s="19" t="s">
        <v>2834</v>
      </c>
      <c r="F1406" s="10">
        <v>42036</v>
      </c>
      <c r="G1406" s="10">
        <v>44593</v>
      </c>
      <c r="H1406" s="11">
        <v>8</v>
      </c>
      <c r="I1406" s="20" t="s">
        <v>259</v>
      </c>
      <c r="J1406" s="11" t="s">
        <v>261</v>
      </c>
      <c r="K1406" s="11" t="s">
        <v>2877</v>
      </c>
      <c r="L1406" s="11">
        <v>2</v>
      </c>
    </row>
    <row r="1407" spans="1:12">
      <c r="A1407" s="11" t="s">
        <v>2657</v>
      </c>
      <c r="D1407" s="11" t="s">
        <v>260</v>
      </c>
      <c r="E1407" s="19" t="s">
        <v>2835</v>
      </c>
      <c r="F1407" s="10">
        <v>42036</v>
      </c>
      <c r="G1407" s="10">
        <v>44593</v>
      </c>
      <c r="H1407" s="11">
        <v>8</v>
      </c>
      <c r="I1407" s="20" t="s">
        <v>259</v>
      </c>
      <c r="J1407" s="11" t="s">
        <v>261</v>
      </c>
      <c r="K1407" s="11" t="s">
        <v>2877</v>
      </c>
      <c r="L1407" s="11">
        <v>2</v>
      </c>
    </row>
    <row r="1408" spans="1:12">
      <c r="A1408" s="11" t="s">
        <v>2658</v>
      </c>
      <c r="D1408" s="11" t="s">
        <v>260</v>
      </c>
      <c r="E1408" s="19" t="s">
        <v>2836</v>
      </c>
      <c r="F1408" s="10">
        <v>42036</v>
      </c>
      <c r="G1408" s="10">
        <v>44593</v>
      </c>
      <c r="H1408" s="11">
        <v>8</v>
      </c>
      <c r="I1408" s="20" t="s">
        <v>259</v>
      </c>
      <c r="J1408" s="11" t="s">
        <v>261</v>
      </c>
      <c r="K1408" s="11" t="s">
        <v>2877</v>
      </c>
      <c r="L1408" s="11">
        <v>2</v>
      </c>
    </row>
    <row r="1409" spans="1:12">
      <c r="A1409" s="11" t="s">
        <v>2659</v>
      </c>
      <c r="D1409" s="11" t="s">
        <v>260</v>
      </c>
      <c r="E1409" s="19" t="s">
        <v>2837</v>
      </c>
      <c r="F1409" s="10">
        <v>42036</v>
      </c>
      <c r="G1409" s="10">
        <v>44593</v>
      </c>
      <c r="H1409" s="11">
        <v>8</v>
      </c>
      <c r="I1409" s="20" t="s">
        <v>259</v>
      </c>
      <c r="J1409" s="11" t="s">
        <v>261</v>
      </c>
      <c r="K1409" s="11" t="s">
        <v>2877</v>
      </c>
      <c r="L1409" s="11">
        <v>2</v>
      </c>
    </row>
    <row r="1410" spans="1:12">
      <c r="A1410" s="11" t="s">
        <v>2660</v>
      </c>
      <c r="D1410" s="11" t="s">
        <v>260</v>
      </c>
      <c r="E1410" s="19" t="s">
        <v>2838</v>
      </c>
      <c r="F1410" s="10">
        <v>42036</v>
      </c>
      <c r="G1410" s="10">
        <v>44593</v>
      </c>
      <c r="H1410" s="11">
        <v>8</v>
      </c>
      <c r="I1410" s="20" t="s">
        <v>259</v>
      </c>
      <c r="J1410" s="11" t="s">
        <v>261</v>
      </c>
      <c r="K1410" s="11" t="s">
        <v>2877</v>
      </c>
      <c r="L1410" s="11">
        <v>2</v>
      </c>
    </row>
    <row r="1411" spans="1:12">
      <c r="A1411" s="11" t="s">
        <v>2661</v>
      </c>
      <c r="D1411" s="11" t="s">
        <v>260</v>
      </c>
      <c r="E1411" s="19" t="s">
        <v>2839</v>
      </c>
      <c r="F1411" s="10">
        <v>42036</v>
      </c>
      <c r="G1411" s="10">
        <v>44593</v>
      </c>
      <c r="H1411" s="11">
        <v>8</v>
      </c>
      <c r="I1411" s="20" t="s">
        <v>259</v>
      </c>
      <c r="J1411" s="11" t="s">
        <v>261</v>
      </c>
      <c r="K1411" s="11" t="s">
        <v>2877</v>
      </c>
      <c r="L1411" s="11">
        <v>2</v>
      </c>
    </row>
    <row r="1412" spans="1:12">
      <c r="A1412" s="11" t="s">
        <v>2662</v>
      </c>
      <c r="D1412" s="11" t="s">
        <v>260</v>
      </c>
      <c r="E1412" s="19" t="s">
        <v>2840</v>
      </c>
      <c r="F1412" s="10">
        <v>42036</v>
      </c>
      <c r="G1412" s="10">
        <v>44593</v>
      </c>
      <c r="H1412" s="11">
        <v>8</v>
      </c>
      <c r="I1412" s="20" t="s">
        <v>259</v>
      </c>
      <c r="J1412" s="11" t="s">
        <v>261</v>
      </c>
      <c r="K1412" s="11" t="s">
        <v>2877</v>
      </c>
      <c r="L1412" s="11">
        <v>2</v>
      </c>
    </row>
    <row r="1413" spans="1:12">
      <c r="A1413" s="11" t="s">
        <v>2663</v>
      </c>
      <c r="D1413" s="11" t="s">
        <v>260</v>
      </c>
      <c r="E1413" s="19" t="s">
        <v>2841</v>
      </c>
      <c r="F1413" s="10">
        <v>42036</v>
      </c>
      <c r="G1413" s="10">
        <v>44593</v>
      </c>
      <c r="H1413" s="11">
        <v>8</v>
      </c>
      <c r="I1413" s="20" t="s">
        <v>259</v>
      </c>
      <c r="J1413" s="11" t="s">
        <v>261</v>
      </c>
      <c r="K1413" s="11" t="s">
        <v>2877</v>
      </c>
      <c r="L1413" s="11">
        <v>2</v>
      </c>
    </row>
    <row r="1414" spans="1:12">
      <c r="A1414" s="11" t="s">
        <v>2664</v>
      </c>
      <c r="D1414" s="11" t="s">
        <v>260</v>
      </c>
      <c r="E1414" s="19" t="s">
        <v>2842</v>
      </c>
      <c r="F1414" s="10">
        <v>42036</v>
      </c>
      <c r="G1414" s="10">
        <v>44593</v>
      </c>
      <c r="H1414" s="11">
        <v>8</v>
      </c>
      <c r="I1414" s="20" t="s">
        <v>259</v>
      </c>
      <c r="J1414" s="11" t="s">
        <v>261</v>
      </c>
      <c r="K1414" s="11" t="s">
        <v>2877</v>
      </c>
      <c r="L1414" s="11">
        <v>2</v>
      </c>
    </row>
    <row r="1415" spans="1:12">
      <c r="A1415" s="11" t="s">
        <v>2665</v>
      </c>
      <c r="D1415" s="11" t="s">
        <v>260</v>
      </c>
      <c r="E1415" s="19" t="s">
        <v>2843</v>
      </c>
      <c r="F1415" s="10">
        <v>42036</v>
      </c>
      <c r="G1415" s="10">
        <v>44593</v>
      </c>
      <c r="H1415" s="11">
        <v>8</v>
      </c>
      <c r="I1415" s="20" t="s">
        <v>259</v>
      </c>
      <c r="J1415" s="11" t="s">
        <v>261</v>
      </c>
      <c r="K1415" s="11" t="s">
        <v>2877</v>
      </c>
      <c r="L1415" s="11">
        <v>2</v>
      </c>
    </row>
    <row r="1416" spans="1:12">
      <c r="A1416" s="11" t="s">
        <v>2666</v>
      </c>
      <c r="D1416" s="11" t="s">
        <v>260</v>
      </c>
      <c r="E1416" s="19" t="s">
        <v>2844</v>
      </c>
      <c r="F1416" s="10">
        <v>42036</v>
      </c>
      <c r="G1416" s="10">
        <v>44593</v>
      </c>
      <c r="H1416" s="11">
        <v>8</v>
      </c>
      <c r="I1416" s="20" t="s">
        <v>259</v>
      </c>
      <c r="J1416" s="11" t="s">
        <v>261</v>
      </c>
      <c r="K1416" s="11" t="s">
        <v>2877</v>
      </c>
      <c r="L1416" s="11">
        <v>2</v>
      </c>
    </row>
    <row r="1417" spans="1:12">
      <c r="A1417" s="11" t="s">
        <v>2667</v>
      </c>
      <c r="D1417" s="11" t="s">
        <v>260</v>
      </c>
      <c r="E1417" s="19" t="s">
        <v>2845</v>
      </c>
      <c r="F1417" s="10">
        <v>42036</v>
      </c>
      <c r="G1417" s="10">
        <v>44593</v>
      </c>
      <c r="H1417" s="11">
        <v>8</v>
      </c>
      <c r="I1417" s="20" t="s">
        <v>259</v>
      </c>
      <c r="J1417" s="11" t="s">
        <v>261</v>
      </c>
      <c r="K1417" s="11" t="s">
        <v>2877</v>
      </c>
      <c r="L1417" s="11">
        <v>2</v>
      </c>
    </row>
    <row r="1418" spans="1:12">
      <c r="A1418" s="11" t="s">
        <v>2668</v>
      </c>
      <c r="D1418" s="11" t="s">
        <v>260</v>
      </c>
      <c r="E1418" s="19" t="s">
        <v>2846</v>
      </c>
      <c r="F1418" s="10">
        <v>42036</v>
      </c>
      <c r="G1418" s="10">
        <v>44593</v>
      </c>
      <c r="H1418" s="11">
        <v>8</v>
      </c>
      <c r="I1418" s="20" t="s">
        <v>259</v>
      </c>
      <c r="J1418" s="11" t="s">
        <v>261</v>
      </c>
      <c r="K1418" s="11" t="s">
        <v>2877</v>
      </c>
      <c r="L1418" s="11">
        <v>2</v>
      </c>
    </row>
    <row r="1419" spans="1:12">
      <c r="A1419" s="11" t="s">
        <v>2669</v>
      </c>
      <c r="D1419" s="11" t="s">
        <v>260</v>
      </c>
      <c r="E1419" s="19" t="s">
        <v>2847</v>
      </c>
      <c r="F1419" s="10">
        <v>42036</v>
      </c>
      <c r="G1419" s="10">
        <v>44593</v>
      </c>
      <c r="H1419" s="11">
        <v>8</v>
      </c>
      <c r="I1419" s="20" t="s">
        <v>259</v>
      </c>
      <c r="J1419" s="11" t="s">
        <v>261</v>
      </c>
      <c r="K1419" s="11" t="s">
        <v>2877</v>
      </c>
      <c r="L1419" s="11">
        <v>2</v>
      </c>
    </row>
    <row r="1420" spans="1:12">
      <c r="A1420" s="11" t="s">
        <v>2670</v>
      </c>
      <c r="D1420" s="11" t="s">
        <v>260</v>
      </c>
      <c r="E1420" s="19" t="s">
        <v>2848</v>
      </c>
      <c r="F1420" s="10">
        <v>42036</v>
      </c>
      <c r="G1420" s="10">
        <v>44593</v>
      </c>
      <c r="H1420" s="11">
        <v>8</v>
      </c>
      <c r="I1420" s="20" t="s">
        <v>259</v>
      </c>
      <c r="J1420" s="11" t="s">
        <v>261</v>
      </c>
      <c r="K1420" s="11" t="s">
        <v>2877</v>
      </c>
      <c r="L1420" s="11">
        <v>2</v>
      </c>
    </row>
    <row r="1421" spans="1:12">
      <c r="A1421" s="11" t="s">
        <v>2671</v>
      </c>
      <c r="D1421" s="11" t="s">
        <v>260</v>
      </c>
      <c r="E1421" s="19" t="s">
        <v>2849</v>
      </c>
      <c r="F1421" s="10">
        <v>42036</v>
      </c>
      <c r="G1421" s="10">
        <v>44593</v>
      </c>
      <c r="H1421" s="11">
        <v>8</v>
      </c>
      <c r="I1421" s="20" t="s">
        <v>259</v>
      </c>
      <c r="J1421" s="11" t="s">
        <v>261</v>
      </c>
      <c r="K1421" s="11" t="s">
        <v>2877</v>
      </c>
      <c r="L1421" s="11">
        <v>2</v>
      </c>
    </row>
    <row r="1422" spans="1:12">
      <c r="A1422" s="11" t="s">
        <v>2672</v>
      </c>
      <c r="D1422" s="11" t="s">
        <v>260</v>
      </c>
      <c r="E1422" s="19" t="s">
        <v>2850</v>
      </c>
      <c r="F1422" s="10">
        <v>42036</v>
      </c>
      <c r="G1422" s="10">
        <v>44593</v>
      </c>
      <c r="H1422" s="11">
        <v>8</v>
      </c>
      <c r="I1422" s="20" t="s">
        <v>259</v>
      </c>
      <c r="J1422" s="11" t="s">
        <v>261</v>
      </c>
      <c r="K1422" s="11" t="s">
        <v>2877</v>
      </c>
      <c r="L1422" s="11">
        <v>2</v>
      </c>
    </row>
    <row r="1423" spans="1:12">
      <c r="A1423" s="11" t="s">
        <v>2673</v>
      </c>
      <c r="D1423" s="11" t="s">
        <v>260</v>
      </c>
      <c r="E1423" s="19" t="s">
        <v>2851</v>
      </c>
      <c r="F1423" s="10">
        <v>42036</v>
      </c>
      <c r="G1423" s="10">
        <v>44593</v>
      </c>
      <c r="H1423" s="11">
        <v>8</v>
      </c>
      <c r="I1423" s="20" t="s">
        <v>259</v>
      </c>
      <c r="J1423" s="11" t="s">
        <v>261</v>
      </c>
      <c r="K1423" s="11" t="s">
        <v>2877</v>
      </c>
      <c r="L1423" s="11">
        <v>2</v>
      </c>
    </row>
    <row r="1424" spans="1:12">
      <c r="A1424" s="11" t="s">
        <v>2674</v>
      </c>
      <c r="D1424" s="11" t="s">
        <v>260</v>
      </c>
      <c r="E1424" s="19" t="s">
        <v>2852</v>
      </c>
      <c r="F1424" s="10">
        <v>42036</v>
      </c>
      <c r="G1424" s="10">
        <v>44593</v>
      </c>
      <c r="H1424" s="11">
        <v>8</v>
      </c>
      <c r="I1424" s="20" t="s">
        <v>259</v>
      </c>
      <c r="J1424" s="11" t="s">
        <v>261</v>
      </c>
      <c r="K1424" s="11" t="s">
        <v>2877</v>
      </c>
      <c r="L1424" s="11">
        <v>2</v>
      </c>
    </row>
    <row r="1425" spans="1:12">
      <c r="A1425" s="11" t="s">
        <v>2675</v>
      </c>
      <c r="D1425" s="11" t="s">
        <v>260</v>
      </c>
      <c r="E1425" s="19" t="s">
        <v>2853</v>
      </c>
      <c r="F1425" s="10">
        <v>42036</v>
      </c>
      <c r="G1425" s="10">
        <v>44593</v>
      </c>
      <c r="H1425" s="11">
        <v>8</v>
      </c>
      <c r="I1425" s="20" t="s">
        <v>259</v>
      </c>
      <c r="J1425" s="11" t="s">
        <v>261</v>
      </c>
      <c r="K1425" s="11" t="s">
        <v>2877</v>
      </c>
      <c r="L1425" s="11">
        <v>2</v>
      </c>
    </row>
    <row r="1426" spans="1:12">
      <c r="A1426" s="11" t="s">
        <v>2676</v>
      </c>
      <c r="D1426" s="11" t="s">
        <v>260</v>
      </c>
      <c r="E1426" s="19" t="s">
        <v>2854</v>
      </c>
      <c r="F1426" s="10">
        <v>42036</v>
      </c>
      <c r="G1426" s="10">
        <v>44593</v>
      </c>
      <c r="H1426" s="11">
        <v>8</v>
      </c>
      <c r="I1426" s="20" t="s">
        <v>259</v>
      </c>
      <c r="J1426" s="11" t="s">
        <v>261</v>
      </c>
      <c r="K1426" s="11" t="s">
        <v>2877</v>
      </c>
      <c r="L1426" s="11">
        <v>2</v>
      </c>
    </row>
    <row r="1427" spans="1:12">
      <c r="A1427" s="11" t="s">
        <v>2677</v>
      </c>
      <c r="D1427" s="11" t="s">
        <v>260</v>
      </c>
      <c r="E1427" s="19" t="s">
        <v>2855</v>
      </c>
      <c r="F1427" s="10">
        <v>42036</v>
      </c>
      <c r="G1427" s="10">
        <v>44593</v>
      </c>
      <c r="H1427" s="11">
        <v>8</v>
      </c>
      <c r="I1427" s="20" t="s">
        <v>259</v>
      </c>
      <c r="J1427" s="11" t="s">
        <v>261</v>
      </c>
      <c r="K1427" s="11" t="s">
        <v>2877</v>
      </c>
      <c r="L1427" s="11">
        <v>2</v>
      </c>
    </row>
    <row r="1428" spans="1:12">
      <c r="A1428" s="11" t="s">
        <v>2678</v>
      </c>
      <c r="D1428" s="11" t="s">
        <v>260</v>
      </c>
      <c r="E1428" s="19" t="s">
        <v>2856</v>
      </c>
      <c r="F1428" s="10">
        <v>42036</v>
      </c>
      <c r="G1428" s="10">
        <v>44593</v>
      </c>
      <c r="H1428" s="11">
        <v>8</v>
      </c>
      <c r="I1428" s="20" t="s">
        <v>259</v>
      </c>
      <c r="J1428" s="11" t="s">
        <v>261</v>
      </c>
      <c r="K1428" s="11" t="s">
        <v>2877</v>
      </c>
      <c r="L1428" s="11">
        <v>2</v>
      </c>
    </row>
    <row r="1429" spans="1:12">
      <c r="A1429" s="11" t="s">
        <v>2679</v>
      </c>
      <c r="D1429" s="11" t="s">
        <v>260</v>
      </c>
      <c r="E1429" s="19" t="s">
        <v>2857</v>
      </c>
      <c r="F1429" s="10">
        <v>42036</v>
      </c>
      <c r="G1429" s="10">
        <v>44593</v>
      </c>
      <c r="H1429" s="11">
        <v>8</v>
      </c>
      <c r="I1429" s="20" t="s">
        <v>259</v>
      </c>
      <c r="J1429" s="11" t="s">
        <v>261</v>
      </c>
      <c r="K1429" s="11" t="s">
        <v>2877</v>
      </c>
      <c r="L1429" s="11">
        <v>2</v>
      </c>
    </row>
    <row r="1430" spans="1:12">
      <c r="A1430" s="11" t="s">
        <v>2680</v>
      </c>
      <c r="D1430" s="11" t="s">
        <v>260</v>
      </c>
      <c r="E1430" s="19" t="s">
        <v>2858</v>
      </c>
      <c r="F1430" s="10">
        <v>42036</v>
      </c>
      <c r="G1430" s="10">
        <v>44593</v>
      </c>
      <c r="H1430" s="11">
        <v>8</v>
      </c>
      <c r="I1430" s="20" t="s">
        <v>259</v>
      </c>
      <c r="J1430" s="11" t="s">
        <v>261</v>
      </c>
      <c r="K1430" s="11" t="s">
        <v>2877</v>
      </c>
      <c r="L1430" s="11">
        <v>2</v>
      </c>
    </row>
    <row r="1431" spans="1:12">
      <c r="A1431" s="11" t="s">
        <v>2681</v>
      </c>
      <c r="D1431" s="11" t="s">
        <v>260</v>
      </c>
      <c r="E1431" s="19" t="s">
        <v>2859</v>
      </c>
      <c r="F1431" s="10">
        <v>42036</v>
      </c>
      <c r="G1431" s="10">
        <v>44593</v>
      </c>
      <c r="H1431" s="11">
        <v>8</v>
      </c>
      <c r="I1431" s="20" t="s">
        <v>259</v>
      </c>
      <c r="J1431" s="11" t="s">
        <v>261</v>
      </c>
      <c r="K1431" s="11" t="s">
        <v>2877</v>
      </c>
      <c r="L1431" s="11">
        <v>2</v>
      </c>
    </row>
    <row r="1432" spans="1:12">
      <c r="A1432" s="11" t="s">
        <v>2682</v>
      </c>
      <c r="D1432" s="11" t="s">
        <v>260</v>
      </c>
      <c r="E1432" s="19" t="s">
        <v>2860</v>
      </c>
      <c r="F1432" s="10">
        <v>42036</v>
      </c>
      <c r="G1432" s="10">
        <v>44593</v>
      </c>
      <c r="H1432" s="11">
        <v>8</v>
      </c>
      <c r="I1432" s="20" t="s">
        <v>259</v>
      </c>
      <c r="J1432" s="11" t="s">
        <v>261</v>
      </c>
      <c r="K1432" s="11" t="s">
        <v>2877</v>
      </c>
      <c r="L1432" s="11">
        <v>2</v>
      </c>
    </row>
    <row r="1433" spans="1:12">
      <c r="A1433" s="11" t="s">
        <v>2683</v>
      </c>
      <c r="D1433" s="11" t="s">
        <v>260</v>
      </c>
      <c r="E1433" s="19" t="s">
        <v>2861</v>
      </c>
      <c r="F1433" s="10">
        <v>42036</v>
      </c>
      <c r="G1433" s="10">
        <v>44593</v>
      </c>
      <c r="H1433" s="11">
        <v>8</v>
      </c>
      <c r="I1433" s="20" t="s">
        <v>259</v>
      </c>
      <c r="J1433" s="11" t="s">
        <v>261</v>
      </c>
      <c r="K1433" s="11" t="s">
        <v>2877</v>
      </c>
      <c r="L1433" s="11">
        <v>2</v>
      </c>
    </row>
    <row r="1434" spans="1:12">
      <c r="A1434" s="11" t="s">
        <v>2684</v>
      </c>
      <c r="D1434" s="11" t="s">
        <v>260</v>
      </c>
      <c r="E1434" s="19" t="s">
        <v>2862</v>
      </c>
      <c r="F1434" s="10">
        <v>42036</v>
      </c>
      <c r="G1434" s="10">
        <v>44593</v>
      </c>
      <c r="H1434" s="11">
        <v>8</v>
      </c>
      <c r="I1434" s="20" t="s">
        <v>259</v>
      </c>
      <c r="J1434" s="11" t="s">
        <v>261</v>
      </c>
      <c r="K1434" s="11" t="s">
        <v>2877</v>
      </c>
      <c r="L1434" s="11">
        <v>2</v>
      </c>
    </row>
    <row r="1435" spans="1:12">
      <c r="A1435" s="11" t="s">
        <v>2685</v>
      </c>
      <c r="D1435" s="11" t="s">
        <v>260</v>
      </c>
      <c r="E1435" s="19" t="s">
        <v>2863</v>
      </c>
      <c r="F1435" s="10">
        <v>42036</v>
      </c>
      <c r="G1435" s="10">
        <v>44593</v>
      </c>
      <c r="H1435" s="11">
        <v>8</v>
      </c>
      <c r="I1435" s="20" t="s">
        <v>259</v>
      </c>
      <c r="J1435" s="11" t="s">
        <v>261</v>
      </c>
      <c r="K1435" s="11" t="s">
        <v>2877</v>
      </c>
      <c r="L1435" s="11">
        <v>2</v>
      </c>
    </row>
    <row r="1436" spans="1:12">
      <c r="A1436" s="11" t="s">
        <v>2686</v>
      </c>
      <c r="D1436" s="11" t="s">
        <v>260</v>
      </c>
      <c r="E1436" s="19" t="s">
        <v>2864</v>
      </c>
      <c r="F1436" s="10">
        <v>42036</v>
      </c>
      <c r="G1436" s="10">
        <v>44593</v>
      </c>
      <c r="H1436" s="11">
        <v>8</v>
      </c>
      <c r="I1436" s="20" t="s">
        <v>259</v>
      </c>
      <c r="J1436" s="11" t="s">
        <v>261</v>
      </c>
      <c r="K1436" s="11" t="s">
        <v>2877</v>
      </c>
      <c r="L1436" s="11">
        <v>2</v>
      </c>
    </row>
    <row r="1437" spans="1:12">
      <c r="A1437" s="11" t="s">
        <v>2687</v>
      </c>
      <c r="D1437" s="11" t="s">
        <v>260</v>
      </c>
      <c r="E1437" s="19" t="s">
        <v>2865</v>
      </c>
      <c r="F1437" s="10">
        <v>42036</v>
      </c>
      <c r="G1437" s="10">
        <v>44593</v>
      </c>
      <c r="H1437" s="11">
        <v>8</v>
      </c>
      <c r="I1437" s="20" t="s">
        <v>259</v>
      </c>
      <c r="J1437" s="11" t="s">
        <v>261</v>
      </c>
      <c r="K1437" s="11" t="s">
        <v>2877</v>
      </c>
      <c r="L1437" s="11">
        <v>2</v>
      </c>
    </row>
    <row r="1438" spans="1:12">
      <c r="A1438" s="11" t="s">
        <v>2688</v>
      </c>
      <c r="D1438" s="11" t="s">
        <v>260</v>
      </c>
      <c r="E1438" s="19" t="s">
        <v>2866</v>
      </c>
      <c r="F1438" s="10">
        <v>42036</v>
      </c>
      <c r="G1438" s="10">
        <v>44593</v>
      </c>
      <c r="H1438" s="11">
        <v>8</v>
      </c>
      <c r="I1438" s="20" t="s">
        <v>259</v>
      </c>
      <c r="J1438" s="11" t="s">
        <v>261</v>
      </c>
      <c r="K1438" s="11" t="s">
        <v>2877</v>
      </c>
      <c r="L1438" s="11">
        <v>2</v>
      </c>
    </row>
    <row r="1439" spans="1:12">
      <c r="A1439" s="11" t="s">
        <v>2689</v>
      </c>
      <c r="D1439" s="11" t="s">
        <v>260</v>
      </c>
      <c r="E1439" s="19" t="s">
        <v>2867</v>
      </c>
      <c r="F1439" s="10">
        <v>42036</v>
      </c>
      <c r="G1439" s="10">
        <v>44593</v>
      </c>
      <c r="H1439" s="11">
        <v>8</v>
      </c>
      <c r="I1439" s="20" t="s">
        <v>259</v>
      </c>
      <c r="J1439" s="11" t="s">
        <v>261</v>
      </c>
      <c r="K1439" s="11" t="s">
        <v>2877</v>
      </c>
      <c r="L1439" s="11">
        <v>2</v>
      </c>
    </row>
    <row r="1441" spans="1:1">
      <c r="A1441" s="11" t="s">
        <v>2876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6251734V" display="A126251734V" xr:uid="{00000000-0004-0000-0000-000001000000}"/>
    <hyperlink ref="E13" location="A126266422K" display="A126266422K" xr:uid="{00000000-0004-0000-0000-000002000000}"/>
    <hyperlink ref="E14" location="A126259078C" display="A126259078C" xr:uid="{00000000-0004-0000-0000-000003000000}"/>
    <hyperlink ref="E15" location="A126251770C" display="A126251770C" xr:uid="{00000000-0004-0000-0000-000004000000}"/>
    <hyperlink ref="E16" location="A126266458L" display="A126266458L" xr:uid="{00000000-0004-0000-0000-000005000000}"/>
    <hyperlink ref="E17" location="A126259114A" display="A126259114A" xr:uid="{00000000-0004-0000-0000-000006000000}"/>
    <hyperlink ref="E18" location="A126251718V" display="A126251718V" xr:uid="{00000000-0004-0000-0000-000007000000}"/>
    <hyperlink ref="E19" location="A126266406K" display="A126266406K" xr:uid="{00000000-0004-0000-0000-000008000000}"/>
    <hyperlink ref="E20" location="A126259062K" display="A126259062K" xr:uid="{00000000-0004-0000-0000-000009000000}"/>
    <hyperlink ref="E21" location="A126251774L" display="A126251774L" xr:uid="{00000000-0004-0000-0000-00000A000000}"/>
    <hyperlink ref="E22" location="A126266462C" display="A126266462C" xr:uid="{00000000-0004-0000-0000-00000B000000}"/>
    <hyperlink ref="E23" location="A126259118K" display="A126259118K" xr:uid="{00000000-0004-0000-0000-00000C000000}"/>
    <hyperlink ref="E24" location="A126251778W" display="A126251778W" xr:uid="{00000000-0004-0000-0000-00000D000000}"/>
    <hyperlink ref="E25" location="A126266466L" display="A126266466L" xr:uid="{00000000-0004-0000-0000-00000E000000}"/>
    <hyperlink ref="E26" location="A126259122A" display="A126259122A" xr:uid="{00000000-0004-0000-0000-00000F000000}"/>
    <hyperlink ref="E27" location="A126251722K" display="A126251722K" xr:uid="{00000000-0004-0000-0000-000010000000}"/>
    <hyperlink ref="E28" location="A126266410A" display="A126266410A" xr:uid="{00000000-0004-0000-0000-000011000000}"/>
    <hyperlink ref="E29" location="A126259066V" display="A126259066V" xr:uid="{00000000-0004-0000-0000-000012000000}"/>
    <hyperlink ref="E30" location="A126251726V" display="A126251726V" xr:uid="{00000000-0004-0000-0000-000013000000}"/>
    <hyperlink ref="E31" location="A126266414K" display="A126266414K" xr:uid="{00000000-0004-0000-0000-000014000000}"/>
    <hyperlink ref="E32" location="A126259070K" display="A126259070K" xr:uid="{00000000-0004-0000-0000-000015000000}"/>
    <hyperlink ref="E33" location="A126251750V" display="A126251750V" xr:uid="{00000000-0004-0000-0000-000016000000}"/>
    <hyperlink ref="E34" location="A126266438C" display="A126266438C" xr:uid="{00000000-0004-0000-0000-000017000000}"/>
    <hyperlink ref="E35" location="A126259094C" display="A126259094C" xr:uid="{00000000-0004-0000-0000-000018000000}"/>
    <hyperlink ref="E36" location="A126251694L" display="A126251694L" xr:uid="{00000000-0004-0000-0000-000019000000}"/>
    <hyperlink ref="E37" location="A126266382C" display="A126266382C" xr:uid="{00000000-0004-0000-0000-00001A000000}"/>
    <hyperlink ref="E38" location="A126259038K" display="A126259038K" xr:uid="{00000000-0004-0000-0000-00001B000000}"/>
    <hyperlink ref="E39" location="A126251782L" display="A126251782L" xr:uid="{00000000-0004-0000-0000-00001C000000}"/>
    <hyperlink ref="E40" location="A126266470C" display="A126266470C" xr:uid="{00000000-0004-0000-0000-00001D000000}"/>
    <hyperlink ref="E41" location="A126259126K" display="A126259126K" xr:uid="{00000000-0004-0000-0000-00001E000000}"/>
    <hyperlink ref="E42" location="A126251754C" display="A126251754C" xr:uid="{00000000-0004-0000-0000-00001F000000}"/>
    <hyperlink ref="E43" location="A126266442V" display="A126266442V" xr:uid="{00000000-0004-0000-0000-000020000000}"/>
    <hyperlink ref="E44" location="A126259098L" display="A126259098L" xr:uid="{00000000-0004-0000-0000-000021000000}"/>
    <hyperlink ref="E45" location="A126251786W" display="A126251786W" xr:uid="{00000000-0004-0000-0000-000022000000}"/>
    <hyperlink ref="E46" location="A126266474L" display="A126266474L" xr:uid="{00000000-0004-0000-0000-000023000000}"/>
    <hyperlink ref="E47" location="A126259130A" display="A126259130A" xr:uid="{00000000-0004-0000-0000-000024000000}"/>
    <hyperlink ref="E48" location="A126251698W" display="A126251698W" xr:uid="{00000000-0004-0000-0000-000025000000}"/>
    <hyperlink ref="E49" location="A126266386L" display="A126266386L" xr:uid="{00000000-0004-0000-0000-000026000000}"/>
    <hyperlink ref="E50" location="A126259042A" display="A126259042A" xr:uid="{00000000-0004-0000-0000-000027000000}"/>
    <hyperlink ref="E51" location="A126251658C" display="A126251658C" xr:uid="{00000000-0004-0000-0000-000028000000}"/>
    <hyperlink ref="E52" location="A126266346V" display="A126266346V" xr:uid="{00000000-0004-0000-0000-000029000000}"/>
    <hyperlink ref="E53" location="A126259002J" display="A126259002J" xr:uid="{00000000-0004-0000-0000-00002A000000}"/>
    <hyperlink ref="E54" location="A126251670V" display="A126251670V" xr:uid="{00000000-0004-0000-0000-00002B000000}"/>
    <hyperlink ref="E55" location="A126266358C" display="A126266358C" xr:uid="{00000000-0004-0000-0000-00002C000000}"/>
    <hyperlink ref="E56" location="A126259014T" display="A126259014T" xr:uid="{00000000-0004-0000-0000-00002D000000}"/>
    <hyperlink ref="E57" location="A126251730K" display="A126251730K" xr:uid="{00000000-0004-0000-0000-00002E000000}"/>
    <hyperlink ref="E58" location="A126266418V" display="A126266418V" xr:uid="{00000000-0004-0000-0000-00002F000000}"/>
    <hyperlink ref="E59" location="A126259074V" display="A126259074V" xr:uid="{00000000-0004-0000-0000-000030000000}"/>
    <hyperlink ref="E60" location="A126251674C" display="A126251674C" xr:uid="{00000000-0004-0000-0000-000031000000}"/>
    <hyperlink ref="E61" location="A126266362V" display="A126266362V" xr:uid="{00000000-0004-0000-0000-000032000000}"/>
    <hyperlink ref="E62" location="A126259018A" display="A126259018A" xr:uid="{00000000-0004-0000-0000-000033000000}"/>
    <hyperlink ref="E63" location="A126251666C" display="A126251666C" xr:uid="{00000000-0004-0000-0000-000034000000}"/>
    <hyperlink ref="E64" location="A126266354V" display="A126266354V" xr:uid="{00000000-0004-0000-0000-000035000000}"/>
    <hyperlink ref="E65" location="A126259010J" display="A126259010J" xr:uid="{00000000-0004-0000-0000-000036000000}"/>
    <hyperlink ref="E66" location="A126251758L" display="A126251758L" xr:uid="{00000000-0004-0000-0000-000037000000}"/>
    <hyperlink ref="E67" location="A126266446C" display="A126266446C" xr:uid="{00000000-0004-0000-0000-000038000000}"/>
    <hyperlink ref="E68" location="A126259102T" display="A126259102T" xr:uid="{00000000-0004-0000-0000-000039000000}"/>
    <hyperlink ref="E69" location="A126251762C" display="A126251762C" xr:uid="{00000000-0004-0000-0000-00003A000000}"/>
    <hyperlink ref="E70" location="A126266450V" display="A126266450V" xr:uid="{00000000-0004-0000-0000-00003B000000}"/>
    <hyperlink ref="E71" location="A126259106A" display="A126259106A" xr:uid="{00000000-0004-0000-0000-00003C000000}"/>
    <hyperlink ref="E72" location="A126251682C" display="A126251682C" xr:uid="{00000000-0004-0000-0000-00003D000000}"/>
    <hyperlink ref="E73" location="A126266370V" display="A126266370V" xr:uid="{00000000-0004-0000-0000-00003E000000}"/>
    <hyperlink ref="E74" location="A126259026A" display="A126259026A" xr:uid="{00000000-0004-0000-0000-00003F000000}"/>
    <hyperlink ref="E75" location="A126251662V" display="A126251662V" xr:uid="{00000000-0004-0000-0000-000040000000}"/>
    <hyperlink ref="E76" location="A126266350K" display="A126266350K" xr:uid="{00000000-0004-0000-0000-000041000000}"/>
    <hyperlink ref="E77" location="A126259006T" display="A126259006T" xr:uid="{00000000-0004-0000-0000-000042000000}"/>
    <hyperlink ref="E78" location="A126251702A" display="A126251702A" xr:uid="{00000000-0004-0000-0000-000043000000}"/>
    <hyperlink ref="E79" location="A126266390C" display="A126266390C" xr:uid="{00000000-0004-0000-0000-000044000000}"/>
    <hyperlink ref="E80" location="A126259046K" display="A126259046K" xr:uid="{00000000-0004-0000-0000-000045000000}"/>
    <hyperlink ref="E81" location="A126251678L" display="A126251678L" xr:uid="{00000000-0004-0000-0000-000046000000}"/>
    <hyperlink ref="E82" location="A126266366C" display="A126266366C" xr:uid="{00000000-0004-0000-0000-000047000000}"/>
    <hyperlink ref="E83" location="A126259022T" display="A126259022T" xr:uid="{00000000-0004-0000-0000-000048000000}"/>
    <hyperlink ref="E84" location="A126251706K" display="A126251706K" xr:uid="{00000000-0004-0000-0000-000049000000}"/>
    <hyperlink ref="E85" location="A126266394L" display="A126266394L" xr:uid="{00000000-0004-0000-0000-00004A000000}"/>
    <hyperlink ref="E86" location="A126259050A" display="A126259050A" xr:uid="{00000000-0004-0000-0000-00004B000000}"/>
    <hyperlink ref="E87" location="A126251686L" display="A126251686L" xr:uid="{00000000-0004-0000-0000-00004C000000}"/>
    <hyperlink ref="E88" location="A126266374C" display="A126266374C" xr:uid="{00000000-0004-0000-0000-00004D000000}"/>
    <hyperlink ref="E89" location="A126259030T" display="A126259030T" xr:uid="{00000000-0004-0000-0000-00004E000000}"/>
    <hyperlink ref="E90" location="A126251710A" display="A126251710A" xr:uid="{00000000-0004-0000-0000-00004F000000}"/>
    <hyperlink ref="E91" location="A126266398W" display="A126266398W" xr:uid="{00000000-0004-0000-0000-000050000000}"/>
    <hyperlink ref="E92" location="A126259054K" display="A126259054K" xr:uid="{00000000-0004-0000-0000-000051000000}"/>
    <hyperlink ref="E93" location="A126251738C" display="A126251738C" xr:uid="{00000000-0004-0000-0000-000052000000}"/>
    <hyperlink ref="E94" location="A126266426V" display="A126266426V" xr:uid="{00000000-0004-0000-0000-000053000000}"/>
    <hyperlink ref="E95" location="A126259082V" display="A126259082V" xr:uid="{00000000-0004-0000-0000-000054000000}"/>
    <hyperlink ref="E96" location="A126251714K" display="A126251714K" xr:uid="{00000000-0004-0000-0000-000055000000}"/>
    <hyperlink ref="E97" location="A126266402A" display="A126266402A" xr:uid="{00000000-0004-0000-0000-000056000000}"/>
    <hyperlink ref="E98" location="A126259058V" display="A126259058V" xr:uid="{00000000-0004-0000-0000-000057000000}"/>
    <hyperlink ref="E99" location="A126251690C" display="A126251690C" xr:uid="{00000000-0004-0000-0000-000058000000}"/>
    <hyperlink ref="E100" location="A126266378L" display="A126266378L" xr:uid="{00000000-0004-0000-0000-000059000000}"/>
    <hyperlink ref="E101" location="A126259034A" display="A126259034A" xr:uid="{00000000-0004-0000-0000-00005A000000}"/>
    <hyperlink ref="E102" location="A126251766L" display="A126251766L" xr:uid="{00000000-0004-0000-0000-00005B000000}"/>
    <hyperlink ref="E103" location="A126266454C" display="A126266454C" xr:uid="{00000000-0004-0000-0000-00005C000000}"/>
    <hyperlink ref="E104" location="A126259110T" display="A126259110T" xr:uid="{00000000-0004-0000-0000-00005D000000}"/>
    <hyperlink ref="E105" location="A126251742V" display="A126251742V" xr:uid="{00000000-0004-0000-0000-00005E000000}"/>
    <hyperlink ref="E106" location="A126266430K" display="A126266430K" xr:uid="{00000000-0004-0000-0000-00005F000000}"/>
    <hyperlink ref="E107" location="A126259086C" display="A126259086C" xr:uid="{00000000-0004-0000-0000-000060000000}"/>
    <hyperlink ref="E108" location="A126251746C" display="A126251746C" xr:uid="{00000000-0004-0000-0000-000061000000}"/>
    <hyperlink ref="E109" location="A126266434V" display="A126266434V" xr:uid="{00000000-0004-0000-0000-000062000000}"/>
    <hyperlink ref="E110" location="A126259090V" display="A126259090V" xr:uid="{00000000-0004-0000-0000-000063000000}"/>
    <hyperlink ref="E111" location="A126251790L" display="A126251790L" xr:uid="{00000000-0004-0000-0000-000064000000}"/>
    <hyperlink ref="E112" location="A126266478W" display="A126266478W" xr:uid="{00000000-0004-0000-0000-000065000000}"/>
    <hyperlink ref="E113" location="A126259134K" display="A126259134K" xr:uid="{00000000-0004-0000-0000-000066000000}"/>
    <hyperlink ref="E114" location="A126255406F" display="A126255406F" xr:uid="{00000000-0004-0000-0000-000067000000}"/>
    <hyperlink ref="E115" location="A126270094L" display="A126270094L" xr:uid="{00000000-0004-0000-0000-000068000000}"/>
    <hyperlink ref="E116" location="A126262750X" display="A126262750X" xr:uid="{00000000-0004-0000-0000-000069000000}"/>
    <hyperlink ref="E117" location="A126255442R" display="A126255442R" xr:uid="{00000000-0004-0000-0000-00006A000000}"/>
    <hyperlink ref="E118" location="A126270130K" display="A126270130K" xr:uid="{00000000-0004-0000-0000-00006B000000}"/>
    <hyperlink ref="E119" location="A126262786A" display="A126262786A" xr:uid="{00000000-0004-0000-0000-00006C000000}"/>
    <hyperlink ref="E120" location="A126255390X" display="A126255390X" xr:uid="{00000000-0004-0000-0000-00006D000000}"/>
    <hyperlink ref="E121" location="A126270078L" display="A126270078L" xr:uid="{00000000-0004-0000-0000-00006E000000}"/>
    <hyperlink ref="E122" location="A126262734X" display="A126262734X" xr:uid="{00000000-0004-0000-0000-00006F000000}"/>
    <hyperlink ref="E123" location="A126255446X" display="A126255446X" xr:uid="{00000000-0004-0000-0000-000070000000}"/>
    <hyperlink ref="E124" location="A126270134V" display="A126270134V" xr:uid="{00000000-0004-0000-0000-000071000000}"/>
    <hyperlink ref="E125" location="A126262790T" display="A126262790T" xr:uid="{00000000-0004-0000-0000-000072000000}"/>
    <hyperlink ref="E126" location="A126255450R" display="A126255450R" xr:uid="{00000000-0004-0000-0000-000073000000}"/>
    <hyperlink ref="E127" location="A126270138C" display="A126270138C" xr:uid="{00000000-0004-0000-0000-000074000000}"/>
    <hyperlink ref="E128" location="A126262794A" display="A126262794A" xr:uid="{00000000-0004-0000-0000-000075000000}"/>
    <hyperlink ref="E129" location="A126255394J" display="A126255394J" xr:uid="{00000000-0004-0000-0000-000076000000}"/>
    <hyperlink ref="E130" location="A126270082C" display="A126270082C" xr:uid="{00000000-0004-0000-0000-000077000000}"/>
    <hyperlink ref="E131" location="A126262738J" display="A126262738J" xr:uid="{00000000-0004-0000-0000-000078000000}"/>
    <hyperlink ref="E132" location="A126255398T" display="A126255398T" xr:uid="{00000000-0004-0000-0000-000079000000}"/>
    <hyperlink ref="E133" location="A126270086L" display="A126270086L" xr:uid="{00000000-0004-0000-0000-00007A000000}"/>
    <hyperlink ref="E134" location="A126262742X" display="A126262742X" xr:uid="{00000000-0004-0000-0000-00007B000000}"/>
    <hyperlink ref="E135" location="A126255422F" display="A126255422F" xr:uid="{00000000-0004-0000-0000-00007C000000}"/>
    <hyperlink ref="E136" location="A126270110A" display="A126270110A" xr:uid="{00000000-0004-0000-0000-00007D000000}"/>
    <hyperlink ref="E137" location="A126262766T" display="A126262766T" xr:uid="{00000000-0004-0000-0000-00007E000000}"/>
    <hyperlink ref="E138" location="A126255366X" display="A126255366X" xr:uid="{00000000-0004-0000-0000-00007F000000}"/>
    <hyperlink ref="E139" location="A126270054V" display="A126270054V" xr:uid="{00000000-0004-0000-0000-000080000000}"/>
    <hyperlink ref="E140" location="A126262710F" display="A126262710F" xr:uid="{00000000-0004-0000-0000-000081000000}"/>
    <hyperlink ref="E141" location="A126255454X" display="A126255454X" xr:uid="{00000000-0004-0000-0000-000082000000}"/>
    <hyperlink ref="E142" location="A126270142V" display="A126270142V" xr:uid="{00000000-0004-0000-0000-000083000000}"/>
    <hyperlink ref="E143" location="A126262798K" display="A126262798K" xr:uid="{00000000-0004-0000-0000-000084000000}"/>
    <hyperlink ref="E144" location="A126255426R" display="A126255426R" xr:uid="{00000000-0004-0000-0000-000085000000}"/>
    <hyperlink ref="E145" location="A126270114K" display="A126270114K" xr:uid="{00000000-0004-0000-0000-000086000000}"/>
    <hyperlink ref="E146" location="A126262770J" display="A126262770J" xr:uid="{00000000-0004-0000-0000-000087000000}"/>
    <hyperlink ref="E147" location="A126255458J" display="A126255458J" xr:uid="{00000000-0004-0000-0000-000088000000}"/>
    <hyperlink ref="E148" location="A126270146C" display="A126270146C" xr:uid="{00000000-0004-0000-0000-000089000000}"/>
    <hyperlink ref="E149" location="A126262802R" display="A126262802R" xr:uid="{00000000-0004-0000-0000-00008A000000}"/>
    <hyperlink ref="E150" location="A126255370R" display="A126255370R" xr:uid="{00000000-0004-0000-0000-00008B000000}"/>
    <hyperlink ref="E151" location="A126270058C" display="A126270058C" xr:uid="{00000000-0004-0000-0000-00008C000000}"/>
    <hyperlink ref="E152" location="A126262714R" display="A126262714R" xr:uid="{00000000-0004-0000-0000-00008D000000}"/>
    <hyperlink ref="E153" location="A126255330W" display="A126255330W" xr:uid="{00000000-0004-0000-0000-00008E000000}"/>
    <hyperlink ref="E154" location="A126270018K" display="A126270018K" xr:uid="{00000000-0004-0000-0000-00008F000000}"/>
    <hyperlink ref="E155" location="A126262674J" display="A126262674J" xr:uid="{00000000-0004-0000-0000-000090000000}"/>
    <hyperlink ref="E156" location="A126255342F" display="A126255342F" xr:uid="{00000000-0004-0000-0000-000091000000}"/>
    <hyperlink ref="E157" location="A126270030A" display="A126270030A" xr:uid="{00000000-0004-0000-0000-000092000000}"/>
    <hyperlink ref="E158" location="A126262686T" display="A126262686T" xr:uid="{00000000-0004-0000-0000-000093000000}"/>
    <hyperlink ref="E159" location="A126255402W" display="A126255402W" xr:uid="{00000000-0004-0000-0000-000094000000}"/>
    <hyperlink ref="E160" location="A126270090C" display="A126270090C" xr:uid="{00000000-0004-0000-0000-000095000000}"/>
    <hyperlink ref="E161" location="A126262746J" display="A126262746J" xr:uid="{00000000-0004-0000-0000-000096000000}"/>
    <hyperlink ref="E162" location="A126255346R" display="A126255346R" xr:uid="{00000000-0004-0000-0000-000097000000}"/>
    <hyperlink ref="E163" location="A126270034K" display="A126270034K" xr:uid="{00000000-0004-0000-0000-000098000000}"/>
    <hyperlink ref="E164" location="A126262690J" display="A126262690J" xr:uid="{00000000-0004-0000-0000-000099000000}"/>
    <hyperlink ref="E165" location="A126255338R" display="A126255338R" xr:uid="{00000000-0004-0000-0000-00009A000000}"/>
    <hyperlink ref="E166" location="A126270026K" display="A126270026K" xr:uid="{00000000-0004-0000-0000-00009B000000}"/>
    <hyperlink ref="E167" location="A126262682J" display="A126262682J" xr:uid="{00000000-0004-0000-0000-00009C000000}"/>
    <hyperlink ref="E168" location="A126255430F" display="A126255430F" xr:uid="{00000000-0004-0000-0000-00009D000000}"/>
    <hyperlink ref="E169" location="A126270118V" display="A126270118V" xr:uid="{00000000-0004-0000-0000-00009E000000}"/>
    <hyperlink ref="E170" location="A126262774T" display="A126262774T" xr:uid="{00000000-0004-0000-0000-00009F000000}"/>
    <hyperlink ref="E171" location="A126255434R" display="A126255434R" xr:uid="{00000000-0004-0000-0000-0000A0000000}"/>
    <hyperlink ref="E172" location="A126270122K" display="A126270122K" xr:uid="{00000000-0004-0000-0000-0000A1000000}"/>
    <hyperlink ref="E173" location="A126262778A" display="A126262778A" xr:uid="{00000000-0004-0000-0000-0000A2000000}"/>
    <hyperlink ref="E174" location="A126255354R" display="A126255354R" xr:uid="{00000000-0004-0000-0000-0000A3000000}"/>
    <hyperlink ref="E175" location="A126270042K" display="A126270042K" xr:uid="{00000000-0004-0000-0000-0000A4000000}"/>
    <hyperlink ref="E176" location="A126262698A" display="A126262698A" xr:uid="{00000000-0004-0000-0000-0000A5000000}"/>
    <hyperlink ref="E177" location="A126255334F" display="A126255334F" xr:uid="{00000000-0004-0000-0000-0000A6000000}"/>
    <hyperlink ref="E178" location="A126270022A" display="A126270022A" xr:uid="{00000000-0004-0000-0000-0000A7000000}"/>
    <hyperlink ref="E179" location="A126262678T" display="A126262678T" xr:uid="{00000000-0004-0000-0000-0000A8000000}"/>
    <hyperlink ref="E180" location="A126255374X" display="A126255374X" xr:uid="{00000000-0004-0000-0000-0000A9000000}"/>
    <hyperlink ref="E181" location="A126270062V" display="A126270062V" xr:uid="{00000000-0004-0000-0000-0000AA000000}"/>
    <hyperlink ref="E182" location="A126262718X" display="A126262718X" xr:uid="{00000000-0004-0000-0000-0000AB000000}"/>
    <hyperlink ref="E183" location="A126255350F" display="A126255350F" xr:uid="{00000000-0004-0000-0000-0000AC000000}"/>
    <hyperlink ref="E184" location="A126270038V" display="A126270038V" xr:uid="{00000000-0004-0000-0000-0000AD000000}"/>
    <hyperlink ref="E185" location="A126262694T" display="A126262694T" xr:uid="{00000000-0004-0000-0000-0000AE000000}"/>
    <hyperlink ref="E186" location="A126255378J" display="A126255378J" xr:uid="{00000000-0004-0000-0000-0000AF000000}"/>
    <hyperlink ref="E187" location="A126270066C" display="A126270066C" xr:uid="{00000000-0004-0000-0000-0000B0000000}"/>
    <hyperlink ref="E188" location="A126262722R" display="A126262722R" xr:uid="{00000000-0004-0000-0000-0000B1000000}"/>
    <hyperlink ref="E189" location="A126255358X" display="A126255358X" xr:uid="{00000000-0004-0000-0000-0000B2000000}"/>
    <hyperlink ref="E190" location="A126270046V" display="A126270046V" xr:uid="{00000000-0004-0000-0000-0000B3000000}"/>
    <hyperlink ref="E191" location="A126262702F" display="A126262702F" xr:uid="{00000000-0004-0000-0000-0000B4000000}"/>
    <hyperlink ref="E192" location="A126255382X" display="A126255382X" xr:uid="{00000000-0004-0000-0000-0000B5000000}"/>
    <hyperlink ref="E193" location="A126270070V" display="A126270070V" xr:uid="{00000000-0004-0000-0000-0000B6000000}"/>
    <hyperlink ref="E194" location="A126262726X" display="A126262726X" xr:uid="{00000000-0004-0000-0000-0000B7000000}"/>
    <hyperlink ref="E195" location="A126255410W" display="A126255410W" xr:uid="{00000000-0004-0000-0000-0000B8000000}"/>
    <hyperlink ref="E196" location="A126270098W" display="A126270098W" xr:uid="{00000000-0004-0000-0000-0000B9000000}"/>
    <hyperlink ref="E197" location="A126262754J" display="A126262754J" xr:uid="{00000000-0004-0000-0000-0000BA000000}"/>
    <hyperlink ref="E198" location="A126255386J" display="A126255386J" xr:uid="{00000000-0004-0000-0000-0000BB000000}"/>
    <hyperlink ref="E199" location="A126270074C" display="A126270074C" xr:uid="{00000000-0004-0000-0000-0000BC000000}"/>
    <hyperlink ref="E200" location="A126262730R" display="A126262730R" xr:uid="{00000000-0004-0000-0000-0000BD000000}"/>
    <hyperlink ref="E201" location="A126255362R" display="A126255362R" xr:uid="{00000000-0004-0000-0000-0000BE000000}"/>
    <hyperlink ref="E202" location="A126270050K" display="A126270050K" xr:uid="{00000000-0004-0000-0000-0000BF000000}"/>
    <hyperlink ref="E203" location="A126262706R" display="A126262706R" xr:uid="{00000000-0004-0000-0000-0000C0000000}"/>
    <hyperlink ref="E204" location="A126255438X" display="A126255438X" xr:uid="{00000000-0004-0000-0000-0000C1000000}"/>
    <hyperlink ref="E205" location="A126270126V" display="A126270126V" xr:uid="{00000000-0004-0000-0000-0000C2000000}"/>
    <hyperlink ref="E206" location="A126262782T" display="A126262782T" xr:uid="{00000000-0004-0000-0000-0000C3000000}"/>
    <hyperlink ref="E207" location="A126255414F" display="A126255414F" xr:uid="{00000000-0004-0000-0000-0000C4000000}"/>
    <hyperlink ref="E208" location="A126270102A" display="A126270102A" xr:uid="{00000000-0004-0000-0000-0000C5000000}"/>
    <hyperlink ref="E209" location="A126262758T" display="A126262758T" xr:uid="{00000000-0004-0000-0000-0000C6000000}"/>
    <hyperlink ref="E210" location="A126255418R" display="A126255418R" xr:uid="{00000000-0004-0000-0000-0000C7000000}"/>
    <hyperlink ref="E211" location="A126270106K" display="A126270106K" xr:uid="{00000000-0004-0000-0000-0000C8000000}"/>
    <hyperlink ref="E212" location="A126262762J" display="A126262762J" xr:uid="{00000000-0004-0000-0000-0000C9000000}"/>
    <hyperlink ref="E213" location="A126255462X" display="A126255462X" xr:uid="{00000000-0004-0000-0000-0000CA000000}"/>
    <hyperlink ref="E214" location="A126270150V" display="A126270150V" xr:uid="{00000000-0004-0000-0000-0000CB000000}"/>
    <hyperlink ref="E215" location="A126262806X" display="A126262806X" xr:uid="{00000000-0004-0000-0000-0000CC000000}"/>
    <hyperlink ref="E216" location="A126252958X" display="A126252958X" xr:uid="{00000000-0004-0000-0000-0000CD000000}"/>
    <hyperlink ref="E217" location="A126267646R" display="A126267646R" xr:uid="{00000000-0004-0000-0000-0000CE000000}"/>
    <hyperlink ref="E218" location="A126260302J" display="A126260302J" xr:uid="{00000000-0004-0000-0000-0000CF000000}"/>
    <hyperlink ref="E219" location="A126252994J" display="A126252994J" xr:uid="{00000000-0004-0000-0000-0000D0000000}"/>
    <hyperlink ref="E220" location="A126267682X" display="A126267682X" xr:uid="{00000000-0004-0000-0000-0000D1000000}"/>
    <hyperlink ref="E221" location="A126260338K" display="A126260338K" xr:uid="{00000000-0004-0000-0000-0000D2000000}"/>
    <hyperlink ref="E222" location="A126252942F" display="A126252942F" xr:uid="{00000000-0004-0000-0000-0000D3000000}"/>
    <hyperlink ref="E223" location="A126267630W" display="A126267630W" xr:uid="{00000000-0004-0000-0000-0000D4000000}"/>
    <hyperlink ref="E224" location="A126260286V" display="A126260286V" xr:uid="{00000000-0004-0000-0000-0000D5000000}"/>
    <hyperlink ref="E225" location="A126252998T" display="A126252998T" xr:uid="{00000000-0004-0000-0000-0000D6000000}"/>
    <hyperlink ref="E226" location="A126267686J" display="A126267686J" xr:uid="{00000000-0004-0000-0000-0000D7000000}"/>
    <hyperlink ref="E227" location="A126260342A" display="A126260342A" xr:uid="{00000000-0004-0000-0000-0000D8000000}"/>
    <hyperlink ref="E228" location="A126253002X" display="A126253002X" xr:uid="{00000000-0004-0000-0000-0000D9000000}"/>
    <hyperlink ref="E229" location="A126267690X" display="A126267690X" xr:uid="{00000000-0004-0000-0000-0000DA000000}"/>
    <hyperlink ref="E230" location="A126260346K" display="A126260346K" xr:uid="{00000000-0004-0000-0000-0000DB000000}"/>
    <hyperlink ref="E231" location="A126252946R" display="A126252946R" xr:uid="{00000000-0004-0000-0000-0000DC000000}"/>
    <hyperlink ref="E232" location="A126267634F" display="A126267634F" xr:uid="{00000000-0004-0000-0000-0000DD000000}"/>
    <hyperlink ref="E233" location="A126260290K" display="A126260290K" xr:uid="{00000000-0004-0000-0000-0000DE000000}"/>
    <hyperlink ref="E234" location="A126252950F" display="A126252950F" xr:uid="{00000000-0004-0000-0000-0000DF000000}"/>
    <hyperlink ref="E235" location="A126267638R" display="A126267638R" xr:uid="{00000000-0004-0000-0000-0000E0000000}"/>
    <hyperlink ref="E236" location="A126260294V" display="A126260294V" xr:uid="{00000000-0004-0000-0000-0000E1000000}"/>
    <hyperlink ref="E237" location="A126252974X" display="A126252974X" xr:uid="{00000000-0004-0000-0000-0000E2000000}"/>
    <hyperlink ref="E238" location="A126267662R" display="A126267662R" xr:uid="{00000000-0004-0000-0000-0000E3000000}"/>
    <hyperlink ref="E239" location="A126260318A" display="A126260318A" xr:uid="{00000000-0004-0000-0000-0000E4000000}"/>
    <hyperlink ref="E240" location="A126252918F" display="A126252918F" xr:uid="{00000000-0004-0000-0000-0000E5000000}"/>
    <hyperlink ref="E241" location="A126267606W" display="A126267606W" xr:uid="{00000000-0004-0000-0000-0000E6000000}"/>
    <hyperlink ref="E242" location="A126260262A" display="A126260262A" xr:uid="{00000000-0004-0000-0000-0000E7000000}"/>
    <hyperlink ref="E243" location="A126253006J" display="A126253006J" xr:uid="{00000000-0004-0000-0000-0000E8000000}"/>
    <hyperlink ref="E244" location="A126267694J" display="A126267694J" xr:uid="{00000000-0004-0000-0000-0000E9000000}"/>
    <hyperlink ref="E245" location="A126260350A" display="A126260350A" xr:uid="{00000000-0004-0000-0000-0000EA000000}"/>
    <hyperlink ref="E246" location="A126252978J" display="A126252978J" xr:uid="{00000000-0004-0000-0000-0000EB000000}"/>
    <hyperlink ref="E247" location="A126267666X" display="A126267666X" xr:uid="{00000000-0004-0000-0000-0000EC000000}"/>
    <hyperlink ref="E248" location="A126260322T" display="A126260322T" xr:uid="{00000000-0004-0000-0000-0000ED000000}"/>
    <hyperlink ref="E249" location="A126253010X" display="A126253010X" xr:uid="{00000000-0004-0000-0000-0000EE000000}"/>
    <hyperlink ref="E250" location="A126267698T" display="A126267698T" xr:uid="{00000000-0004-0000-0000-0000EF000000}"/>
    <hyperlink ref="E251" location="A126260354K" display="A126260354K" xr:uid="{00000000-0004-0000-0000-0000F0000000}"/>
    <hyperlink ref="E252" location="A126252922W" display="A126252922W" xr:uid="{00000000-0004-0000-0000-0000F1000000}"/>
    <hyperlink ref="E253" location="A126267610L" display="A126267610L" xr:uid="{00000000-0004-0000-0000-0000F2000000}"/>
    <hyperlink ref="E254" location="A126260266K" display="A126260266K" xr:uid="{00000000-0004-0000-0000-0000F3000000}"/>
    <hyperlink ref="E255" location="A126252882R" display="A126252882R" xr:uid="{00000000-0004-0000-0000-0000F4000000}"/>
    <hyperlink ref="E256" location="A126267570F" display="A126267570F" xr:uid="{00000000-0004-0000-0000-0000F5000000}"/>
    <hyperlink ref="E257" location="A126260226T" display="A126260226T" xr:uid="{00000000-0004-0000-0000-0000F6000000}"/>
    <hyperlink ref="E258" location="A126252894X" display="A126252894X" xr:uid="{00000000-0004-0000-0000-0000F7000000}"/>
    <hyperlink ref="E259" location="A126267582R" display="A126267582R" xr:uid="{00000000-0004-0000-0000-0000F8000000}"/>
    <hyperlink ref="E260" location="A126260238A" display="A126260238A" xr:uid="{00000000-0004-0000-0000-0000F9000000}"/>
    <hyperlink ref="E261" location="A126252954R" display="A126252954R" xr:uid="{00000000-0004-0000-0000-0000FA000000}"/>
    <hyperlink ref="E262" location="A126267642F" display="A126267642F" xr:uid="{00000000-0004-0000-0000-0000FB000000}"/>
    <hyperlink ref="E263" location="A126260298C" display="A126260298C" xr:uid="{00000000-0004-0000-0000-0000FC000000}"/>
    <hyperlink ref="E264" location="A126252898J" display="A126252898J" xr:uid="{00000000-0004-0000-0000-0000FD000000}"/>
    <hyperlink ref="E265" location="A126267586X" display="A126267586X" xr:uid="{00000000-0004-0000-0000-0000FE000000}"/>
    <hyperlink ref="E266" location="A126260242T" display="A126260242T" xr:uid="{00000000-0004-0000-0000-0000FF000000}"/>
    <hyperlink ref="E267" location="A126252890R" display="A126252890R" xr:uid="{00000000-0004-0000-0000-000000010000}"/>
    <hyperlink ref="E268" location="A126267578X" display="A126267578X" xr:uid="{00000000-0004-0000-0000-000001010000}"/>
    <hyperlink ref="E269" location="A126260234T" display="A126260234T" xr:uid="{00000000-0004-0000-0000-000002010000}"/>
    <hyperlink ref="E270" location="A126252982X" display="A126252982X" xr:uid="{00000000-0004-0000-0000-000003010000}"/>
    <hyperlink ref="E271" location="A126267670R" display="A126267670R" xr:uid="{00000000-0004-0000-0000-000004010000}"/>
    <hyperlink ref="E272" location="A126260326A" display="A126260326A" xr:uid="{00000000-0004-0000-0000-000005010000}"/>
    <hyperlink ref="E273" location="A126252986J" display="A126252986J" xr:uid="{00000000-0004-0000-0000-000006010000}"/>
    <hyperlink ref="E274" location="A126267674X" display="A126267674X" xr:uid="{00000000-0004-0000-0000-000007010000}"/>
    <hyperlink ref="E275" location="A126260330T" display="A126260330T" xr:uid="{00000000-0004-0000-0000-000008010000}"/>
    <hyperlink ref="E276" location="A126252906W" display="A126252906W" xr:uid="{00000000-0004-0000-0000-000009010000}"/>
    <hyperlink ref="E277" location="A126267594X" display="A126267594X" xr:uid="{00000000-0004-0000-0000-00000A010000}"/>
    <hyperlink ref="E278" location="A126260250T" display="A126260250T" xr:uid="{00000000-0004-0000-0000-00000B010000}"/>
    <hyperlink ref="E279" location="A126252886X" display="A126252886X" xr:uid="{00000000-0004-0000-0000-00000C010000}"/>
    <hyperlink ref="E280" location="A126267574R" display="A126267574R" xr:uid="{00000000-0004-0000-0000-00000D010000}"/>
    <hyperlink ref="E281" location="A126260230J" display="A126260230J" xr:uid="{00000000-0004-0000-0000-00000E010000}"/>
    <hyperlink ref="E282" location="A126252926F" display="A126252926F" xr:uid="{00000000-0004-0000-0000-00000F010000}"/>
    <hyperlink ref="E283" location="A126267614W" display="A126267614W" xr:uid="{00000000-0004-0000-0000-000010010000}"/>
    <hyperlink ref="E284" location="A126260270A" display="A126260270A" xr:uid="{00000000-0004-0000-0000-000011010000}"/>
    <hyperlink ref="E285" location="A126252902L" display="A126252902L" xr:uid="{00000000-0004-0000-0000-000012010000}"/>
    <hyperlink ref="E286" location="A126267590R" display="A126267590R" xr:uid="{00000000-0004-0000-0000-000013010000}"/>
    <hyperlink ref="E287" location="A126260246A" display="A126260246A" xr:uid="{00000000-0004-0000-0000-000014010000}"/>
    <hyperlink ref="E288" location="A126252930W" display="A126252930W" xr:uid="{00000000-0004-0000-0000-000015010000}"/>
    <hyperlink ref="E289" location="A126267618F" display="A126267618F" xr:uid="{00000000-0004-0000-0000-000016010000}"/>
    <hyperlink ref="E290" location="A126260274K" display="A126260274K" xr:uid="{00000000-0004-0000-0000-000017010000}"/>
    <hyperlink ref="E291" location="A126252910L" display="A126252910L" xr:uid="{00000000-0004-0000-0000-000018010000}"/>
    <hyperlink ref="E292" location="A126267598J" display="A126267598J" xr:uid="{00000000-0004-0000-0000-000019010000}"/>
    <hyperlink ref="E293" location="A126260254A" display="A126260254A" xr:uid="{00000000-0004-0000-0000-00001A010000}"/>
    <hyperlink ref="E294" location="A126252934F" display="A126252934F" xr:uid="{00000000-0004-0000-0000-00001B010000}"/>
    <hyperlink ref="E295" location="A126267622W" display="A126267622W" xr:uid="{00000000-0004-0000-0000-00001C010000}"/>
    <hyperlink ref="E296" location="A126260278V" display="A126260278V" xr:uid="{00000000-0004-0000-0000-00001D010000}"/>
    <hyperlink ref="E297" location="A126252962R" display="A126252962R" xr:uid="{00000000-0004-0000-0000-00001E010000}"/>
    <hyperlink ref="E298" location="A126267650F" display="A126267650F" xr:uid="{00000000-0004-0000-0000-00001F010000}"/>
    <hyperlink ref="E299" location="A126260306T" display="A126260306T" xr:uid="{00000000-0004-0000-0000-000020010000}"/>
    <hyperlink ref="E300" location="A126252938R" display="A126252938R" xr:uid="{00000000-0004-0000-0000-000021010000}"/>
    <hyperlink ref="E301" location="A126267626F" display="A126267626F" xr:uid="{00000000-0004-0000-0000-000022010000}"/>
    <hyperlink ref="E302" location="A126260282K" display="A126260282K" xr:uid="{00000000-0004-0000-0000-000023010000}"/>
    <hyperlink ref="E303" location="A126252914W" display="A126252914W" xr:uid="{00000000-0004-0000-0000-000024010000}"/>
    <hyperlink ref="E304" location="A126267602L" display="A126267602L" xr:uid="{00000000-0004-0000-0000-000025010000}"/>
    <hyperlink ref="E305" location="A126260258K" display="A126260258K" xr:uid="{00000000-0004-0000-0000-000026010000}"/>
    <hyperlink ref="E306" location="A126252990X" display="A126252990X" xr:uid="{00000000-0004-0000-0000-000027010000}"/>
    <hyperlink ref="E307" location="A126267678J" display="A126267678J" xr:uid="{00000000-0004-0000-0000-000028010000}"/>
    <hyperlink ref="E308" location="A126260334A" display="A126260334A" xr:uid="{00000000-0004-0000-0000-000029010000}"/>
    <hyperlink ref="E309" location="A126252966X" display="A126252966X" xr:uid="{00000000-0004-0000-0000-00002A010000}"/>
    <hyperlink ref="E310" location="A126267654R" display="A126267654R" xr:uid="{00000000-0004-0000-0000-00002B010000}"/>
    <hyperlink ref="E311" location="A126260310J" display="A126260310J" xr:uid="{00000000-0004-0000-0000-00002C010000}"/>
    <hyperlink ref="E312" location="A126252970R" display="A126252970R" xr:uid="{00000000-0004-0000-0000-00002D010000}"/>
    <hyperlink ref="E313" location="A126267658X" display="A126267658X" xr:uid="{00000000-0004-0000-0000-00002E010000}"/>
    <hyperlink ref="E314" location="A126260314T" display="A126260314T" xr:uid="{00000000-0004-0000-0000-00002F010000}"/>
    <hyperlink ref="E315" location="A126253014J" display="A126253014J" xr:uid="{00000000-0004-0000-0000-000030010000}"/>
    <hyperlink ref="E316" location="A126267702W" display="A126267702W" xr:uid="{00000000-0004-0000-0000-000031010000}"/>
    <hyperlink ref="E317" location="A126260358V" display="A126260358V" xr:uid="{00000000-0004-0000-0000-000032010000}"/>
    <hyperlink ref="E318" location="A126256630T" display="A126256630T" xr:uid="{00000000-0004-0000-0000-000033010000}"/>
    <hyperlink ref="E319" location="A126271318F" display="A126271318F" xr:uid="{00000000-0004-0000-0000-000034010000}"/>
    <hyperlink ref="E320" location="A126263974C" display="A126263974C" xr:uid="{00000000-0004-0000-0000-000035010000}"/>
    <hyperlink ref="E321" location="A126256666V" display="A126256666V" xr:uid="{00000000-0004-0000-0000-000036010000}"/>
    <hyperlink ref="E322" location="A126271354R" display="A126271354R" xr:uid="{00000000-0004-0000-0000-000037010000}"/>
    <hyperlink ref="E323" location="A126264010C" display="A126264010C" xr:uid="{00000000-0004-0000-0000-000038010000}"/>
    <hyperlink ref="E324" location="A126256614T" display="A126256614T" xr:uid="{00000000-0004-0000-0000-000039010000}"/>
    <hyperlink ref="E325" location="A126271302L" display="A126271302L" xr:uid="{00000000-0004-0000-0000-00003A010000}"/>
    <hyperlink ref="E326" location="A126263958C" display="A126263958C" xr:uid="{00000000-0004-0000-0000-00003B010000}"/>
    <hyperlink ref="E327" location="A126256670K" display="A126256670K" xr:uid="{00000000-0004-0000-0000-00003C010000}"/>
    <hyperlink ref="E328" location="A126271358X" display="A126271358X" xr:uid="{00000000-0004-0000-0000-00003D010000}"/>
    <hyperlink ref="E329" location="A126264014L" display="A126264014L" xr:uid="{00000000-0004-0000-0000-00003E010000}"/>
    <hyperlink ref="E330" location="A126256674V" display="A126256674V" xr:uid="{00000000-0004-0000-0000-00003F010000}"/>
    <hyperlink ref="E331" location="A126271362R" display="A126271362R" xr:uid="{00000000-0004-0000-0000-000040010000}"/>
    <hyperlink ref="E332" location="A126264018W" display="A126264018W" xr:uid="{00000000-0004-0000-0000-000041010000}"/>
    <hyperlink ref="E333" location="A126256618A" display="A126256618A" xr:uid="{00000000-0004-0000-0000-000042010000}"/>
    <hyperlink ref="E334" location="A126271306W" display="A126271306W" xr:uid="{00000000-0004-0000-0000-000043010000}"/>
    <hyperlink ref="E335" location="A126263962V" display="A126263962V" xr:uid="{00000000-0004-0000-0000-000044010000}"/>
    <hyperlink ref="E336" location="A126256622T" display="A126256622T" xr:uid="{00000000-0004-0000-0000-000045010000}"/>
    <hyperlink ref="E337" location="A126271310L" display="A126271310L" xr:uid="{00000000-0004-0000-0000-000046010000}"/>
    <hyperlink ref="E338" location="A126263966C" display="A126263966C" xr:uid="{00000000-0004-0000-0000-000047010000}"/>
    <hyperlink ref="E339" location="A126256646K" display="A126256646K" xr:uid="{00000000-0004-0000-0000-000048010000}"/>
    <hyperlink ref="E340" location="A126271334F" display="A126271334F" xr:uid="{00000000-0004-0000-0000-000049010000}"/>
    <hyperlink ref="E341" location="A126263990C" display="A126263990C" xr:uid="{00000000-0004-0000-0000-00004A010000}"/>
    <hyperlink ref="E342" location="A126256590K" display="A126256590K" xr:uid="{00000000-0004-0000-0000-00004B010000}"/>
    <hyperlink ref="E343" location="A126271278X" display="A126271278X" xr:uid="{00000000-0004-0000-0000-00004C010000}"/>
    <hyperlink ref="E344" location="A126263934K" display="A126263934K" xr:uid="{00000000-0004-0000-0000-00004D010000}"/>
    <hyperlink ref="E345" location="A126256678C" display="A126256678C" xr:uid="{00000000-0004-0000-0000-00004E010000}"/>
    <hyperlink ref="E346" location="A126271366X" display="A126271366X" xr:uid="{00000000-0004-0000-0000-00004F010000}"/>
    <hyperlink ref="E347" location="A126264022L" display="A126264022L" xr:uid="{00000000-0004-0000-0000-000050010000}"/>
    <hyperlink ref="E348" location="A126256650A" display="A126256650A" xr:uid="{00000000-0004-0000-0000-000051010000}"/>
    <hyperlink ref="E349" location="A126271338R" display="A126271338R" xr:uid="{00000000-0004-0000-0000-000052010000}"/>
    <hyperlink ref="E350" location="A126263994L" display="A126263994L" xr:uid="{00000000-0004-0000-0000-000053010000}"/>
    <hyperlink ref="E351" location="A126256682V" display="A126256682V" xr:uid="{00000000-0004-0000-0000-000054010000}"/>
    <hyperlink ref="E352" location="A126271370R" display="A126271370R" xr:uid="{00000000-0004-0000-0000-000055010000}"/>
    <hyperlink ref="E353" location="A126264026W" display="A126264026W" xr:uid="{00000000-0004-0000-0000-000056010000}"/>
    <hyperlink ref="E354" location="A126256594V" display="A126256594V" xr:uid="{00000000-0004-0000-0000-000057010000}"/>
    <hyperlink ref="E355" location="A126271282R" display="A126271282R" xr:uid="{00000000-0004-0000-0000-000058010000}"/>
    <hyperlink ref="E356" location="A126263938V" display="A126263938V" xr:uid="{00000000-0004-0000-0000-000059010000}"/>
    <hyperlink ref="E357" location="A126256554A" display="A126256554A" xr:uid="{00000000-0004-0000-0000-00005A010000}"/>
    <hyperlink ref="E358" location="A126271242W" display="A126271242W" xr:uid="{00000000-0004-0000-0000-00005B010000}"/>
    <hyperlink ref="E359" location="A126263898L" display="A126263898L" xr:uid="{00000000-0004-0000-0000-00005C010000}"/>
    <hyperlink ref="E360" location="A126256566K" display="A126256566K" xr:uid="{00000000-0004-0000-0000-00005D010000}"/>
    <hyperlink ref="E361" location="A126271254F" display="A126271254F" xr:uid="{00000000-0004-0000-0000-00005E010000}"/>
    <hyperlink ref="E362" location="A126263910T" display="A126263910T" xr:uid="{00000000-0004-0000-0000-00005F010000}"/>
    <hyperlink ref="E363" location="A126256626A" display="A126256626A" xr:uid="{00000000-0004-0000-0000-000060010000}"/>
    <hyperlink ref="E364" location="A126271314W" display="A126271314W" xr:uid="{00000000-0004-0000-0000-000061010000}"/>
    <hyperlink ref="E365" location="A126263970V" display="A126263970V" xr:uid="{00000000-0004-0000-0000-000062010000}"/>
    <hyperlink ref="E366" location="A126256570A" display="A126256570A" xr:uid="{00000000-0004-0000-0000-000063010000}"/>
    <hyperlink ref="E367" location="A126271258R" display="A126271258R" xr:uid="{00000000-0004-0000-0000-000064010000}"/>
    <hyperlink ref="E368" location="A126263914A" display="A126263914A" xr:uid="{00000000-0004-0000-0000-000065010000}"/>
    <hyperlink ref="E369" location="A126256562A" display="A126256562A" xr:uid="{00000000-0004-0000-0000-000066010000}"/>
    <hyperlink ref="E370" location="A126271250W" display="A126271250W" xr:uid="{00000000-0004-0000-0000-000067010000}"/>
    <hyperlink ref="E371" location="A126263906A" display="A126263906A" xr:uid="{00000000-0004-0000-0000-000068010000}"/>
    <hyperlink ref="E372" location="A126256654K" display="A126256654K" xr:uid="{00000000-0004-0000-0000-000069010000}"/>
    <hyperlink ref="E373" location="A126271342F" display="A126271342F" xr:uid="{00000000-0004-0000-0000-00006A010000}"/>
    <hyperlink ref="E374" location="A126263998W" display="A126263998W" xr:uid="{00000000-0004-0000-0000-00006B010000}"/>
    <hyperlink ref="E375" location="A126256658V" display="A126256658V" xr:uid="{00000000-0004-0000-0000-00006C010000}"/>
    <hyperlink ref="E376" location="A126271346R" display="A126271346R" xr:uid="{00000000-0004-0000-0000-00006D010000}"/>
    <hyperlink ref="E377" location="A126264002C" display="A126264002C" xr:uid="{00000000-0004-0000-0000-00006E010000}"/>
    <hyperlink ref="E378" location="A126256578V" display="A126256578V" xr:uid="{00000000-0004-0000-0000-00006F010000}"/>
    <hyperlink ref="E379" location="A126271266R" display="A126271266R" xr:uid="{00000000-0004-0000-0000-000070010000}"/>
    <hyperlink ref="E380" location="A126263922A" display="A126263922A" xr:uid="{00000000-0004-0000-0000-000071010000}"/>
    <hyperlink ref="E381" location="A126256558K" display="A126256558K" xr:uid="{00000000-0004-0000-0000-000072010000}"/>
    <hyperlink ref="E382" location="A126271246F" display="A126271246F" xr:uid="{00000000-0004-0000-0000-000073010000}"/>
    <hyperlink ref="E383" location="A126263902T" display="A126263902T" xr:uid="{00000000-0004-0000-0000-000074010000}"/>
    <hyperlink ref="E384" location="A126256598C" display="A126256598C" xr:uid="{00000000-0004-0000-0000-000075010000}"/>
    <hyperlink ref="E385" location="A126271286X" display="A126271286X" xr:uid="{00000000-0004-0000-0000-000076010000}"/>
    <hyperlink ref="E386" location="A126263942K" display="A126263942K" xr:uid="{00000000-0004-0000-0000-000077010000}"/>
    <hyperlink ref="E387" location="A126256574K" display="A126256574K" xr:uid="{00000000-0004-0000-0000-000078010000}"/>
    <hyperlink ref="E388" location="A126271262F" display="A126271262F" xr:uid="{00000000-0004-0000-0000-000079010000}"/>
    <hyperlink ref="E389" location="A126263918K" display="A126263918K" xr:uid="{00000000-0004-0000-0000-00007A010000}"/>
    <hyperlink ref="E390" location="A126256602J" display="A126256602J" xr:uid="{00000000-0004-0000-0000-00007B010000}"/>
    <hyperlink ref="E391" location="A126271290R" display="A126271290R" xr:uid="{00000000-0004-0000-0000-00007C010000}"/>
    <hyperlink ref="E392" location="A126263946V" display="A126263946V" xr:uid="{00000000-0004-0000-0000-00007D010000}"/>
    <hyperlink ref="E393" location="A126256582K" display="A126256582K" xr:uid="{00000000-0004-0000-0000-00007E010000}"/>
    <hyperlink ref="E394" location="A126271270F" display="A126271270F" xr:uid="{00000000-0004-0000-0000-00007F010000}"/>
    <hyperlink ref="E395" location="A126263926K" display="A126263926K" xr:uid="{00000000-0004-0000-0000-000080010000}"/>
    <hyperlink ref="E396" location="A126256606T" display="A126256606T" xr:uid="{00000000-0004-0000-0000-000081010000}"/>
    <hyperlink ref="E397" location="A126271294X" display="A126271294X" xr:uid="{00000000-0004-0000-0000-000082010000}"/>
    <hyperlink ref="E398" location="A126263950K" display="A126263950K" xr:uid="{00000000-0004-0000-0000-000083010000}"/>
    <hyperlink ref="E399" location="A126256634A" display="A126256634A" xr:uid="{00000000-0004-0000-0000-000084010000}"/>
    <hyperlink ref="E400" location="A126271322W" display="A126271322W" xr:uid="{00000000-0004-0000-0000-000085010000}"/>
    <hyperlink ref="E401" location="A126263978L" display="A126263978L" xr:uid="{00000000-0004-0000-0000-000086010000}"/>
    <hyperlink ref="E402" location="A126256610J" display="A126256610J" xr:uid="{00000000-0004-0000-0000-000087010000}"/>
    <hyperlink ref="E403" location="A126271298J" display="A126271298J" xr:uid="{00000000-0004-0000-0000-000088010000}"/>
    <hyperlink ref="E404" location="A126263954V" display="A126263954V" xr:uid="{00000000-0004-0000-0000-000089010000}"/>
    <hyperlink ref="E405" location="A126256586V" display="A126256586V" xr:uid="{00000000-0004-0000-0000-00008A010000}"/>
    <hyperlink ref="E406" location="A126271274R" display="A126271274R" xr:uid="{00000000-0004-0000-0000-00008B010000}"/>
    <hyperlink ref="E407" location="A126263930A" display="A126263930A" xr:uid="{00000000-0004-0000-0000-00008C010000}"/>
    <hyperlink ref="E408" location="A126256662K" display="A126256662K" xr:uid="{00000000-0004-0000-0000-00008D010000}"/>
    <hyperlink ref="E409" location="A126271350F" display="A126271350F" xr:uid="{00000000-0004-0000-0000-00008E010000}"/>
    <hyperlink ref="E410" location="A126264006L" display="A126264006L" xr:uid="{00000000-0004-0000-0000-00008F010000}"/>
    <hyperlink ref="E411" location="A126256638K" display="A126256638K" xr:uid="{00000000-0004-0000-0000-000090010000}"/>
    <hyperlink ref="E412" location="A126271326F" display="A126271326F" xr:uid="{00000000-0004-0000-0000-000091010000}"/>
    <hyperlink ref="E413" location="A126263982C" display="A126263982C" xr:uid="{00000000-0004-0000-0000-000092010000}"/>
    <hyperlink ref="E414" location="A126256642A" display="A126256642A" xr:uid="{00000000-0004-0000-0000-000093010000}"/>
    <hyperlink ref="E415" location="A126271330W" display="A126271330W" xr:uid="{00000000-0004-0000-0000-000094010000}"/>
    <hyperlink ref="E416" location="A126263986L" display="A126263986L" xr:uid="{00000000-0004-0000-0000-000095010000}"/>
    <hyperlink ref="E417" location="A126256686C" display="A126256686C" xr:uid="{00000000-0004-0000-0000-000096010000}"/>
    <hyperlink ref="E418" location="A126271374X" display="A126271374X" xr:uid="{00000000-0004-0000-0000-000097010000}"/>
    <hyperlink ref="E419" location="A126264030L" display="A126264030L" xr:uid="{00000000-0004-0000-0000-000098010000}"/>
    <hyperlink ref="E420" location="A126257854W" display="A126257854W" xr:uid="{00000000-0004-0000-0000-000099010000}"/>
    <hyperlink ref="E421" location="A126272542T" display="A126272542T" xr:uid="{00000000-0004-0000-0000-00009A010000}"/>
    <hyperlink ref="E422" location="A126265198K" display="A126265198K" xr:uid="{00000000-0004-0000-0000-00009B010000}"/>
    <hyperlink ref="E423" location="A126257890F" display="A126257890F" xr:uid="{00000000-0004-0000-0000-00009C010000}"/>
    <hyperlink ref="E424" location="A126272578V" display="A126272578V" xr:uid="{00000000-0004-0000-0000-00009D010000}"/>
    <hyperlink ref="E425" location="A126265234J" display="A126265234J" xr:uid="{00000000-0004-0000-0000-00009E010000}"/>
    <hyperlink ref="E426" location="A126257838W" display="A126257838W" xr:uid="{00000000-0004-0000-0000-00009F010000}"/>
    <hyperlink ref="E427" location="A126272526T" display="A126272526T" xr:uid="{00000000-0004-0000-0000-0000A0010000}"/>
    <hyperlink ref="E428" location="A126265182T" display="A126265182T" xr:uid="{00000000-0004-0000-0000-0000A1010000}"/>
    <hyperlink ref="E429" location="A126257894R" display="A126257894R" xr:uid="{00000000-0004-0000-0000-0000A2010000}"/>
    <hyperlink ref="E430" location="A126272582K" display="A126272582K" xr:uid="{00000000-0004-0000-0000-0000A3010000}"/>
    <hyperlink ref="E431" location="A126265238T" display="A126265238T" xr:uid="{00000000-0004-0000-0000-0000A4010000}"/>
    <hyperlink ref="E432" location="A126257898X" display="A126257898X" xr:uid="{00000000-0004-0000-0000-0000A5010000}"/>
    <hyperlink ref="E433" location="A126272586V" display="A126272586V" xr:uid="{00000000-0004-0000-0000-0000A6010000}"/>
    <hyperlink ref="E434" location="A126265242J" display="A126265242J" xr:uid="{00000000-0004-0000-0000-0000A7010000}"/>
    <hyperlink ref="E435" location="A126257842L" display="A126257842L" xr:uid="{00000000-0004-0000-0000-0000A8010000}"/>
    <hyperlink ref="E436" location="A126272530J" display="A126272530J" xr:uid="{00000000-0004-0000-0000-0000A9010000}"/>
    <hyperlink ref="E437" location="A126265186A" display="A126265186A" xr:uid="{00000000-0004-0000-0000-0000AA010000}"/>
    <hyperlink ref="E438" location="A126257846W" display="A126257846W" xr:uid="{00000000-0004-0000-0000-0000AB010000}"/>
    <hyperlink ref="E439" location="A126272534T" display="A126272534T" xr:uid="{00000000-0004-0000-0000-0000AC010000}"/>
    <hyperlink ref="E440" location="A126265190T" display="A126265190T" xr:uid="{00000000-0004-0000-0000-0000AD010000}"/>
    <hyperlink ref="E441" location="A126257870W" display="A126257870W" xr:uid="{00000000-0004-0000-0000-0000AE010000}"/>
    <hyperlink ref="E442" location="A126272558K" display="A126272558K" xr:uid="{00000000-0004-0000-0000-0000AF010000}"/>
    <hyperlink ref="E443" location="A126265214X" display="A126265214X" xr:uid="{00000000-0004-0000-0000-0000B0010000}"/>
    <hyperlink ref="E444" location="A126257814C" display="A126257814C" xr:uid="{00000000-0004-0000-0000-0000B1010000}"/>
    <hyperlink ref="E445" location="A126272502X" display="A126272502X" xr:uid="{00000000-0004-0000-0000-0000B2010000}"/>
    <hyperlink ref="E446" location="A126265158T" display="A126265158T" xr:uid="{00000000-0004-0000-0000-0000B3010000}"/>
    <hyperlink ref="E447" location="A126257902C" display="A126257902C" xr:uid="{00000000-0004-0000-0000-0000B4010000}"/>
    <hyperlink ref="E448" location="A126272590K" display="A126272590K" xr:uid="{00000000-0004-0000-0000-0000B5010000}"/>
    <hyperlink ref="E449" location="A126265246T" display="A126265246T" xr:uid="{00000000-0004-0000-0000-0000B6010000}"/>
    <hyperlink ref="E450" location="A126257874F" display="A126257874F" xr:uid="{00000000-0004-0000-0000-0000B7010000}"/>
    <hyperlink ref="E451" location="A126272562A" display="A126272562A" xr:uid="{00000000-0004-0000-0000-0000B8010000}"/>
    <hyperlink ref="E452" location="A126265218J" display="A126265218J" xr:uid="{00000000-0004-0000-0000-0000B9010000}"/>
    <hyperlink ref="E453" location="A126257906L" display="A126257906L" xr:uid="{00000000-0004-0000-0000-0000BA010000}"/>
    <hyperlink ref="E454" location="A126272594V" display="A126272594V" xr:uid="{00000000-0004-0000-0000-0000BB010000}"/>
    <hyperlink ref="E455" location="A126265250J" display="A126265250J" xr:uid="{00000000-0004-0000-0000-0000BC010000}"/>
    <hyperlink ref="E456" location="A126257818L" display="A126257818L" xr:uid="{00000000-0004-0000-0000-0000BD010000}"/>
    <hyperlink ref="E457" location="A126272506J" display="A126272506J" xr:uid="{00000000-0004-0000-0000-0000BE010000}"/>
    <hyperlink ref="E458" location="A126265162J" display="A126265162J" xr:uid="{00000000-0004-0000-0000-0000BF010000}"/>
    <hyperlink ref="E459" location="A126257778F" display="A126257778F" xr:uid="{00000000-0004-0000-0000-0000C0010000}"/>
    <hyperlink ref="E460" location="A126272466A" display="A126272466A" xr:uid="{00000000-0004-0000-0000-0000C1010000}"/>
    <hyperlink ref="E461" location="A126265122R" display="A126265122R" xr:uid="{00000000-0004-0000-0000-0000C2010000}"/>
    <hyperlink ref="E462" location="A126257790W" display="A126257790W" xr:uid="{00000000-0004-0000-0000-0000C3010000}"/>
    <hyperlink ref="E463" location="A126272478K" display="A126272478K" xr:uid="{00000000-0004-0000-0000-0000C4010000}"/>
    <hyperlink ref="E464" location="A126265134X" display="A126265134X" xr:uid="{00000000-0004-0000-0000-0000C5010000}"/>
    <hyperlink ref="E465" location="A126257850L" display="A126257850L" xr:uid="{00000000-0004-0000-0000-0000C6010000}"/>
    <hyperlink ref="E466" location="A126272538A" display="A126272538A" xr:uid="{00000000-0004-0000-0000-0000C7010000}"/>
    <hyperlink ref="E467" location="A126265194A" display="A126265194A" xr:uid="{00000000-0004-0000-0000-0000C8010000}"/>
    <hyperlink ref="E468" location="A126257794F" display="A126257794F" xr:uid="{00000000-0004-0000-0000-0000C9010000}"/>
    <hyperlink ref="E469" location="A126272482A" display="A126272482A" xr:uid="{00000000-0004-0000-0000-0000CA010000}"/>
    <hyperlink ref="E470" location="A126265138J" display="A126265138J" xr:uid="{00000000-0004-0000-0000-0000CB010000}"/>
    <hyperlink ref="E471" location="A126257786F" display="A126257786F" xr:uid="{00000000-0004-0000-0000-0000CC010000}"/>
    <hyperlink ref="E472" location="A126272474A" display="A126272474A" xr:uid="{00000000-0004-0000-0000-0000CD010000}"/>
    <hyperlink ref="E473" location="A126265130R" display="A126265130R" xr:uid="{00000000-0004-0000-0000-0000CE010000}"/>
    <hyperlink ref="E474" location="A126257878R" display="A126257878R" xr:uid="{00000000-0004-0000-0000-0000CF010000}"/>
    <hyperlink ref="E475" location="A126272566K" display="A126272566K" xr:uid="{00000000-0004-0000-0000-0000D0010000}"/>
    <hyperlink ref="E476" location="A126265222X" display="A126265222X" xr:uid="{00000000-0004-0000-0000-0000D1010000}"/>
    <hyperlink ref="E477" location="A126257882F" display="A126257882F" xr:uid="{00000000-0004-0000-0000-0000D2010000}"/>
    <hyperlink ref="E478" location="A126272570A" display="A126272570A" xr:uid="{00000000-0004-0000-0000-0000D3010000}"/>
    <hyperlink ref="E479" location="A126265226J" display="A126265226J" xr:uid="{00000000-0004-0000-0000-0000D4010000}"/>
    <hyperlink ref="E480" location="A126257802V" display="A126257802V" xr:uid="{00000000-0004-0000-0000-0000D5010000}"/>
    <hyperlink ref="E481" location="A126272490A" display="A126272490A" xr:uid="{00000000-0004-0000-0000-0000D6010000}"/>
    <hyperlink ref="E482" location="A126265146J" display="A126265146J" xr:uid="{00000000-0004-0000-0000-0000D7010000}"/>
    <hyperlink ref="E483" location="A126257782W" display="A126257782W" xr:uid="{00000000-0004-0000-0000-0000D8010000}"/>
    <hyperlink ref="E484" location="A126272470T" display="A126272470T" xr:uid="{00000000-0004-0000-0000-0000D9010000}"/>
    <hyperlink ref="E485" location="A126265126X" display="A126265126X" xr:uid="{00000000-0004-0000-0000-0000DA010000}"/>
    <hyperlink ref="E486" location="A126257822C" display="A126257822C" xr:uid="{00000000-0004-0000-0000-0000DB010000}"/>
    <hyperlink ref="E487" location="A126272510X" display="A126272510X" xr:uid="{00000000-0004-0000-0000-0000DC010000}"/>
    <hyperlink ref="E488" location="A126265166T" display="A126265166T" xr:uid="{00000000-0004-0000-0000-0000DD010000}"/>
    <hyperlink ref="E489" location="A126257798R" display="A126257798R" xr:uid="{00000000-0004-0000-0000-0000DE010000}"/>
    <hyperlink ref="E490" location="A126272486K" display="A126272486K" xr:uid="{00000000-0004-0000-0000-0000DF010000}"/>
    <hyperlink ref="E491" location="A126265142X" display="A126265142X" xr:uid="{00000000-0004-0000-0000-0000E0010000}"/>
    <hyperlink ref="E492" location="A126257826L" display="A126257826L" xr:uid="{00000000-0004-0000-0000-0000E1010000}"/>
    <hyperlink ref="E493" location="A126272514J" display="A126272514J" xr:uid="{00000000-0004-0000-0000-0000E2010000}"/>
    <hyperlink ref="E494" location="A126265170J" display="A126265170J" xr:uid="{00000000-0004-0000-0000-0000E3010000}"/>
    <hyperlink ref="E495" location="A126257806C" display="A126257806C" xr:uid="{00000000-0004-0000-0000-0000E4010000}"/>
    <hyperlink ref="E496" location="A126272494K" display="A126272494K" xr:uid="{00000000-0004-0000-0000-0000E5010000}"/>
    <hyperlink ref="E497" location="A126265150X" display="A126265150X" xr:uid="{00000000-0004-0000-0000-0000E6010000}"/>
    <hyperlink ref="E498" location="A126257830C" display="A126257830C" xr:uid="{00000000-0004-0000-0000-0000E7010000}"/>
    <hyperlink ref="E499" location="A126272518T" display="A126272518T" xr:uid="{00000000-0004-0000-0000-0000E8010000}"/>
    <hyperlink ref="E500" location="A126265174T" display="A126265174T" xr:uid="{00000000-0004-0000-0000-0000E9010000}"/>
    <hyperlink ref="E501" location="A126257858F" display="A126257858F" xr:uid="{00000000-0004-0000-0000-0000EA010000}"/>
    <hyperlink ref="E502" location="A126272546A" display="A126272546A" xr:uid="{00000000-0004-0000-0000-0000EB010000}"/>
    <hyperlink ref="E503" location="A126265202R" display="A126265202R" xr:uid="{00000000-0004-0000-0000-0000EC010000}"/>
    <hyperlink ref="E504" location="A126257834L" display="A126257834L" xr:uid="{00000000-0004-0000-0000-0000ED010000}"/>
    <hyperlink ref="E505" location="A126272522J" display="A126272522J" xr:uid="{00000000-0004-0000-0000-0000EE010000}"/>
    <hyperlink ref="E506" location="A126265178A" display="A126265178A" xr:uid="{00000000-0004-0000-0000-0000EF010000}"/>
    <hyperlink ref="E507" location="A126257810V" display="A126257810V" xr:uid="{00000000-0004-0000-0000-0000F0010000}"/>
    <hyperlink ref="E508" location="A126272498V" display="A126272498V" xr:uid="{00000000-0004-0000-0000-0000F1010000}"/>
    <hyperlink ref="E509" location="A126265154J" display="A126265154J" xr:uid="{00000000-0004-0000-0000-0000F2010000}"/>
    <hyperlink ref="E510" location="A126257886R" display="A126257886R" xr:uid="{00000000-0004-0000-0000-0000F3010000}"/>
    <hyperlink ref="E511" location="A126272574K" display="A126272574K" xr:uid="{00000000-0004-0000-0000-0000F4010000}"/>
    <hyperlink ref="E512" location="A126265230X" display="A126265230X" xr:uid="{00000000-0004-0000-0000-0000F5010000}"/>
    <hyperlink ref="E513" location="A126257862W" display="A126257862W" xr:uid="{00000000-0004-0000-0000-0000F6010000}"/>
    <hyperlink ref="E514" location="A126272550T" display="A126272550T" xr:uid="{00000000-0004-0000-0000-0000F7010000}"/>
    <hyperlink ref="E515" location="A126265206X" display="A126265206X" xr:uid="{00000000-0004-0000-0000-0000F8010000}"/>
    <hyperlink ref="E516" location="A126257866F" display="A126257866F" xr:uid="{00000000-0004-0000-0000-0000F9010000}"/>
    <hyperlink ref="E517" location="A126272554A" display="A126272554A" xr:uid="{00000000-0004-0000-0000-0000FA010000}"/>
    <hyperlink ref="E518" location="A126265210R" display="A126265210R" xr:uid="{00000000-0004-0000-0000-0000FB010000}"/>
    <hyperlink ref="E519" location="A126257910C" display="A126257910C" xr:uid="{00000000-0004-0000-0000-0000FC010000}"/>
    <hyperlink ref="E520" location="A126272598C" display="A126272598C" xr:uid="{00000000-0004-0000-0000-0000FD010000}"/>
    <hyperlink ref="E521" location="A126265254T" display="A126265254T" xr:uid="{00000000-0004-0000-0000-0000FE010000}"/>
    <hyperlink ref="E522" location="A126254182L" display="A126254182L" xr:uid="{00000000-0004-0000-0000-0000FF010000}"/>
    <hyperlink ref="E523" location="A126268870A" display="A126268870A" xr:uid="{00000000-0004-0000-0000-000000020000}"/>
    <hyperlink ref="E524" location="A126261526L" display="A126261526L" xr:uid="{00000000-0004-0000-0000-000001020000}"/>
    <hyperlink ref="E525" location="A126254218C" display="A126254218C" xr:uid="{00000000-0004-0000-0000-000002020000}"/>
    <hyperlink ref="E526" location="A126268906T" display="A126268906T" xr:uid="{00000000-0004-0000-0000-000003020000}"/>
    <hyperlink ref="E527" location="A126261562W" display="A126261562W" xr:uid="{00000000-0004-0000-0000-000004020000}"/>
    <hyperlink ref="E528" location="A126254166L" display="A126254166L" xr:uid="{00000000-0004-0000-0000-000005020000}"/>
    <hyperlink ref="E529" location="A126268854A" display="A126268854A" xr:uid="{00000000-0004-0000-0000-000006020000}"/>
    <hyperlink ref="E530" location="A126261510V" display="A126261510V" xr:uid="{00000000-0004-0000-0000-000007020000}"/>
    <hyperlink ref="E531" location="A126254222V" display="A126254222V" xr:uid="{00000000-0004-0000-0000-000008020000}"/>
    <hyperlink ref="E532" location="A126268910J" display="A126268910J" xr:uid="{00000000-0004-0000-0000-000009020000}"/>
    <hyperlink ref="E533" location="A126261566F" display="A126261566F" xr:uid="{00000000-0004-0000-0000-00000A020000}"/>
    <hyperlink ref="E534" location="A126254226C" display="A126254226C" xr:uid="{00000000-0004-0000-0000-00000B020000}"/>
    <hyperlink ref="E535" location="A126268914T" display="A126268914T" xr:uid="{00000000-0004-0000-0000-00000C020000}"/>
    <hyperlink ref="E536" location="A126261570W" display="A126261570W" xr:uid="{00000000-0004-0000-0000-00000D020000}"/>
    <hyperlink ref="E537" location="A126254170C" display="A126254170C" xr:uid="{00000000-0004-0000-0000-00000E020000}"/>
    <hyperlink ref="E538" location="A126268858K" display="A126268858K" xr:uid="{00000000-0004-0000-0000-00000F020000}"/>
    <hyperlink ref="E539" location="A126261514C" display="A126261514C" xr:uid="{00000000-0004-0000-0000-000010020000}"/>
    <hyperlink ref="E540" location="A126254174L" display="A126254174L" xr:uid="{00000000-0004-0000-0000-000011020000}"/>
    <hyperlink ref="E541" location="A126268862A" display="A126268862A" xr:uid="{00000000-0004-0000-0000-000012020000}"/>
    <hyperlink ref="E542" location="A126261518L" display="A126261518L" xr:uid="{00000000-0004-0000-0000-000013020000}"/>
    <hyperlink ref="E543" location="A126254198F" display="A126254198F" xr:uid="{00000000-0004-0000-0000-000014020000}"/>
    <hyperlink ref="E544" location="A126268886V" display="A126268886V" xr:uid="{00000000-0004-0000-0000-000015020000}"/>
    <hyperlink ref="E545" location="A126261542L" display="A126261542L" xr:uid="{00000000-0004-0000-0000-000016020000}"/>
    <hyperlink ref="E546" location="A126254142V" display="A126254142V" xr:uid="{00000000-0004-0000-0000-000017020000}"/>
    <hyperlink ref="E547" location="A126268830J" display="A126268830J" xr:uid="{00000000-0004-0000-0000-000018020000}"/>
    <hyperlink ref="E548" location="A126261486F" display="A126261486F" xr:uid="{00000000-0004-0000-0000-000019020000}"/>
    <hyperlink ref="E549" location="A126254230V" display="A126254230V" xr:uid="{00000000-0004-0000-0000-00001A020000}"/>
    <hyperlink ref="E550" location="A126268918A" display="A126268918A" xr:uid="{00000000-0004-0000-0000-00001B020000}"/>
    <hyperlink ref="E551" location="A126261574F" display="A126261574F" xr:uid="{00000000-0004-0000-0000-00001C020000}"/>
    <hyperlink ref="E552" location="A126254202K" display="A126254202K" xr:uid="{00000000-0004-0000-0000-00001D020000}"/>
    <hyperlink ref="E553" location="A126268890K" display="A126268890K" xr:uid="{00000000-0004-0000-0000-00001E020000}"/>
    <hyperlink ref="E554" location="A126261546W" display="A126261546W" xr:uid="{00000000-0004-0000-0000-00001F020000}"/>
    <hyperlink ref="E555" location="A126254234C" display="A126254234C" xr:uid="{00000000-0004-0000-0000-000020020000}"/>
    <hyperlink ref="E556" location="A126268922T" display="A126268922T" xr:uid="{00000000-0004-0000-0000-000021020000}"/>
    <hyperlink ref="E557" location="A126261578R" display="A126261578R" xr:uid="{00000000-0004-0000-0000-000022020000}"/>
    <hyperlink ref="E558" location="A126254146C" display="A126254146C" xr:uid="{00000000-0004-0000-0000-000023020000}"/>
    <hyperlink ref="E559" location="A126268834T" display="A126268834T" xr:uid="{00000000-0004-0000-0000-000024020000}"/>
    <hyperlink ref="E560" location="A126261490W" display="A126261490W" xr:uid="{00000000-0004-0000-0000-000025020000}"/>
    <hyperlink ref="E561" location="A126254106K" display="A126254106K" xr:uid="{00000000-0004-0000-0000-000026020000}"/>
    <hyperlink ref="E562" location="A126268794K" display="A126268794K" xr:uid="{00000000-0004-0000-0000-000027020000}"/>
    <hyperlink ref="E563" location="A126261450C" display="A126261450C" xr:uid="{00000000-0004-0000-0000-000028020000}"/>
    <hyperlink ref="E564" location="A126254118V" display="A126254118V" xr:uid="{00000000-0004-0000-0000-000029020000}"/>
    <hyperlink ref="E565" location="A126268806J" display="A126268806J" xr:uid="{00000000-0004-0000-0000-00002A020000}"/>
    <hyperlink ref="E566" location="A126261462L" display="A126261462L" xr:uid="{00000000-0004-0000-0000-00002B020000}"/>
    <hyperlink ref="E567" location="A126254178W" display="A126254178W" xr:uid="{00000000-0004-0000-0000-00002C020000}"/>
    <hyperlink ref="E568" location="A126268866K" display="A126268866K" xr:uid="{00000000-0004-0000-0000-00002D020000}"/>
    <hyperlink ref="E569" location="A126261522C" display="A126261522C" xr:uid="{00000000-0004-0000-0000-00002E020000}"/>
    <hyperlink ref="E570" location="A126254122K" display="A126254122K" xr:uid="{00000000-0004-0000-0000-00002F020000}"/>
    <hyperlink ref="E571" location="A126268810X" display="A126268810X" xr:uid="{00000000-0004-0000-0000-000030020000}"/>
    <hyperlink ref="E572" location="A126261466W" display="A126261466W" xr:uid="{00000000-0004-0000-0000-000031020000}"/>
    <hyperlink ref="E573" location="A126254114K" display="A126254114K" xr:uid="{00000000-0004-0000-0000-000032020000}"/>
    <hyperlink ref="E574" location="A126268802X" display="A126268802X" xr:uid="{00000000-0004-0000-0000-000033020000}"/>
    <hyperlink ref="E575" location="A126261458W" display="A126261458W" xr:uid="{00000000-0004-0000-0000-000034020000}"/>
    <hyperlink ref="E576" location="A126254206V" display="A126254206V" xr:uid="{00000000-0004-0000-0000-000035020000}"/>
    <hyperlink ref="E577" location="A126268894V" display="A126268894V" xr:uid="{00000000-0004-0000-0000-000036020000}"/>
    <hyperlink ref="E578" location="A126261550L" display="A126261550L" xr:uid="{00000000-0004-0000-0000-000037020000}"/>
    <hyperlink ref="E579" location="A126254210K" display="A126254210K" xr:uid="{00000000-0004-0000-0000-000038020000}"/>
    <hyperlink ref="E580" location="A126268898C" display="A126268898C" xr:uid="{00000000-0004-0000-0000-000039020000}"/>
    <hyperlink ref="E581" location="A126261554W" display="A126261554W" xr:uid="{00000000-0004-0000-0000-00003A020000}"/>
    <hyperlink ref="E582" location="A126254130K" display="A126254130K" xr:uid="{00000000-0004-0000-0000-00003B020000}"/>
    <hyperlink ref="E583" location="A126268818T" display="A126268818T" xr:uid="{00000000-0004-0000-0000-00003C020000}"/>
    <hyperlink ref="E584" location="A126261474W" display="A126261474W" xr:uid="{00000000-0004-0000-0000-00003D020000}"/>
    <hyperlink ref="E585" location="A126254110A" display="A126254110A" xr:uid="{00000000-0004-0000-0000-00003E020000}"/>
    <hyperlink ref="E586" location="A126268798V" display="A126268798V" xr:uid="{00000000-0004-0000-0000-00003F020000}"/>
    <hyperlink ref="E587" location="A126261454L" display="A126261454L" xr:uid="{00000000-0004-0000-0000-000040020000}"/>
    <hyperlink ref="E588" location="A126254150V" display="A126254150V" xr:uid="{00000000-0004-0000-0000-000041020000}"/>
    <hyperlink ref="E589" location="A126268838A" display="A126268838A" xr:uid="{00000000-0004-0000-0000-000042020000}"/>
    <hyperlink ref="E590" location="A126261494F" display="A126261494F" xr:uid="{00000000-0004-0000-0000-000043020000}"/>
    <hyperlink ref="E591" location="A126254126V" display="A126254126V" xr:uid="{00000000-0004-0000-0000-000044020000}"/>
    <hyperlink ref="E592" location="A126268814J" display="A126268814J" xr:uid="{00000000-0004-0000-0000-000045020000}"/>
    <hyperlink ref="E593" location="A126261470L" display="A126261470L" xr:uid="{00000000-0004-0000-0000-000046020000}"/>
    <hyperlink ref="E594" location="A126254154C" display="A126254154C" xr:uid="{00000000-0004-0000-0000-000047020000}"/>
    <hyperlink ref="E595" location="A126268842T" display="A126268842T" xr:uid="{00000000-0004-0000-0000-000048020000}"/>
    <hyperlink ref="E596" location="A126261498R" display="A126261498R" xr:uid="{00000000-0004-0000-0000-000049020000}"/>
    <hyperlink ref="E597" location="A126254134V" display="A126254134V" xr:uid="{00000000-0004-0000-0000-00004A020000}"/>
    <hyperlink ref="E598" location="A126268822J" display="A126268822J" xr:uid="{00000000-0004-0000-0000-00004B020000}"/>
    <hyperlink ref="E599" location="A126261478F" display="A126261478F" xr:uid="{00000000-0004-0000-0000-00004C020000}"/>
    <hyperlink ref="E600" location="A126254158L" display="A126254158L" xr:uid="{00000000-0004-0000-0000-00004D020000}"/>
    <hyperlink ref="E601" location="A126268846A" display="A126268846A" xr:uid="{00000000-0004-0000-0000-00004E020000}"/>
    <hyperlink ref="E602" location="A126261502V" display="A126261502V" xr:uid="{00000000-0004-0000-0000-00004F020000}"/>
    <hyperlink ref="E603" location="A126254186W" display="A126254186W" xr:uid="{00000000-0004-0000-0000-000050020000}"/>
    <hyperlink ref="E604" location="A126268874K" display="A126268874K" xr:uid="{00000000-0004-0000-0000-000051020000}"/>
    <hyperlink ref="E605" location="A126261530C" display="A126261530C" xr:uid="{00000000-0004-0000-0000-000052020000}"/>
    <hyperlink ref="E606" location="A126254162C" display="A126254162C" xr:uid="{00000000-0004-0000-0000-000053020000}"/>
    <hyperlink ref="E607" location="A126268850T" display="A126268850T" xr:uid="{00000000-0004-0000-0000-000054020000}"/>
    <hyperlink ref="E608" location="A126261506C" display="A126261506C" xr:uid="{00000000-0004-0000-0000-000055020000}"/>
    <hyperlink ref="E609" location="A126254138C" display="A126254138C" xr:uid="{00000000-0004-0000-0000-000056020000}"/>
    <hyperlink ref="E610" location="A126268826T" display="A126268826T" xr:uid="{00000000-0004-0000-0000-000057020000}"/>
    <hyperlink ref="E611" location="A126261482W" display="A126261482W" xr:uid="{00000000-0004-0000-0000-000058020000}"/>
    <hyperlink ref="E612" location="A126254214V" display="A126254214V" xr:uid="{00000000-0004-0000-0000-000059020000}"/>
    <hyperlink ref="E613" location="A126268902J" display="A126268902J" xr:uid="{00000000-0004-0000-0000-00005A020000}"/>
    <hyperlink ref="E614" location="A126261558F" display="A126261558F" xr:uid="{00000000-0004-0000-0000-00005B020000}"/>
    <hyperlink ref="E615" location="A126254190L" display="A126254190L" xr:uid="{00000000-0004-0000-0000-00005C020000}"/>
    <hyperlink ref="E616" location="A126268878V" display="A126268878V" xr:uid="{00000000-0004-0000-0000-00005D020000}"/>
    <hyperlink ref="E617" location="A126261534L" display="A126261534L" xr:uid="{00000000-0004-0000-0000-00005E020000}"/>
    <hyperlink ref="E618" location="A126254194W" display="A126254194W" xr:uid="{00000000-0004-0000-0000-00005F020000}"/>
    <hyperlink ref="E619" location="A126268882K" display="A126268882K" xr:uid="{00000000-0004-0000-0000-000060020000}"/>
    <hyperlink ref="E620" location="A126261538W" display="A126261538W" xr:uid="{00000000-0004-0000-0000-000061020000}"/>
    <hyperlink ref="E621" location="A126254238L" display="A126254238L" xr:uid="{00000000-0004-0000-0000-000062020000}"/>
    <hyperlink ref="E622" location="A126268926A" display="A126268926A" xr:uid="{00000000-0004-0000-0000-000063020000}"/>
    <hyperlink ref="E623" location="A126261582F" display="A126261582F" xr:uid="{00000000-0004-0000-0000-000064020000}"/>
    <hyperlink ref="E624" location="A126252550V" display="A126252550V" xr:uid="{00000000-0004-0000-0000-000065020000}"/>
    <hyperlink ref="E625" location="A126267238C" display="A126267238C" xr:uid="{00000000-0004-0000-0000-000066020000}"/>
    <hyperlink ref="E626" location="A126259894A" display="A126259894A" xr:uid="{00000000-0004-0000-0000-000067020000}"/>
    <hyperlink ref="E627" location="A126252586W" display="A126252586W" xr:uid="{00000000-0004-0000-0000-000068020000}"/>
    <hyperlink ref="E628" location="A126267274L" display="A126267274L" xr:uid="{00000000-0004-0000-0000-000069020000}"/>
    <hyperlink ref="E629" location="A126259930X" display="A126259930X" xr:uid="{00000000-0004-0000-0000-00006A020000}"/>
    <hyperlink ref="E630" location="A126252534V" display="A126252534V" xr:uid="{00000000-0004-0000-0000-00006B020000}"/>
    <hyperlink ref="E631" location="A126267222K" display="A126267222K" xr:uid="{00000000-0004-0000-0000-00006C020000}"/>
    <hyperlink ref="E632" location="A126259878A" display="A126259878A" xr:uid="{00000000-0004-0000-0000-00006D020000}"/>
    <hyperlink ref="E633" location="A126252590L" display="A126252590L" xr:uid="{00000000-0004-0000-0000-00006E020000}"/>
    <hyperlink ref="E634" location="A126267278W" display="A126267278W" xr:uid="{00000000-0004-0000-0000-00006F020000}"/>
    <hyperlink ref="E635" location="A126259934J" display="A126259934J" xr:uid="{00000000-0004-0000-0000-000070020000}"/>
    <hyperlink ref="E636" location="A126252594W" display="A126252594W" xr:uid="{00000000-0004-0000-0000-000071020000}"/>
    <hyperlink ref="E637" location="A126267282L" display="A126267282L" xr:uid="{00000000-0004-0000-0000-000072020000}"/>
    <hyperlink ref="E638" location="A126259938T" display="A126259938T" xr:uid="{00000000-0004-0000-0000-000073020000}"/>
    <hyperlink ref="E639" location="A126252538C" display="A126252538C" xr:uid="{00000000-0004-0000-0000-000074020000}"/>
    <hyperlink ref="E640" location="A126267226V" display="A126267226V" xr:uid="{00000000-0004-0000-0000-000075020000}"/>
    <hyperlink ref="E641" location="A126259882T" display="A126259882T" xr:uid="{00000000-0004-0000-0000-000076020000}"/>
    <hyperlink ref="E642" location="A126252542V" display="A126252542V" xr:uid="{00000000-0004-0000-0000-000077020000}"/>
    <hyperlink ref="E643" location="A126267230K" display="A126267230K" xr:uid="{00000000-0004-0000-0000-000078020000}"/>
    <hyperlink ref="E644" location="A126259886A" display="A126259886A" xr:uid="{00000000-0004-0000-0000-000079020000}"/>
    <hyperlink ref="E645" location="A126252566L" display="A126252566L" xr:uid="{00000000-0004-0000-0000-00007A020000}"/>
    <hyperlink ref="E646" location="A126267254C" display="A126267254C" xr:uid="{00000000-0004-0000-0000-00007B020000}"/>
    <hyperlink ref="E647" location="A126259910R" display="A126259910R" xr:uid="{00000000-0004-0000-0000-00007C020000}"/>
    <hyperlink ref="E648" location="A126252510A" display="A126252510A" xr:uid="{00000000-0004-0000-0000-00007D020000}"/>
    <hyperlink ref="E649" location="A126267198W" display="A126267198W" xr:uid="{00000000-0004-0000-0000-00007E020000}"/>
    <hyperlink ref="E650" location="A126259854J" display="A126259854J" xr:uid="{00000000-0004-0000-0000-00007F020000}"/>
    <hyperlink ref="E651" location="A126252598F" display="A126252598F" xr:uid="{00000000-0004-0000-0000-000080020000}"/>
    <hyperlink ref="E652" location="A126267286W" display="A126267286W" xr:uid="{00000000-0004-0000-0000-000081020000}"/>
    <hyperlink ref="E653" location="A126259942J" display="A126259942J" xr:uid="{00000000-0004-0000-0000-000082020000}"/>
    <hyperlink ref="E654" location="A126252570C" display="A126252570C" xr:uid="{00000000-0004-0000-0000-000083020000}"/>
    <hyperlink ref="E655" location="A126267258L" display="A126267258L" xr:uid="{00000000-0004-0000-0000-000084020000}"/>
    <hyperlink ref="E656" location="A126259914X" display="A126259914X" xr:uid="{00000000-0004-0000-0000-000085020000}"/>
    <hyperlink ref="E657" location="A126252602K" display="A126252602K" xr:uid="{00000000-0004-0000-0000-000086020000}"/>
    <hyperlink ref="E658" location="A126267290L" display="A126267290L" xr:uid="{00000000-0004-0000-0000-000087020000}"/>
    <hyperlink ref="E659" location="A126259946T" display="A126259946T" xr:uid="{00000000-0004-0000-0000-000088020000}"/>
    <hyperlink ref="E660" location="A126252514K" display="A126252514K" xr:uid="{00000000-0004-0000-0000-000089020000}"/>
    <hyperlink ref="E661" location="A126267202A" display="A126267202A" xr:uid="{00000000-0004-0000-0000-00008A020000}"/>
    <hyperlink ref="E662" location="A126259858T" display="A126259858T" xr:uid="{00000000-0004-0000-0000-00008B020000}"/>
    <hyperlink ref="E663" location="A126252474C" display="A126252474C" xr:uid="{00000000-0004-0000-0000-00008C020000}"/>
    <hyperlink ref="E664" location="A126267162V" display="A126267162V" xr:uid="{00000000-0004-0000-0000-00008D020000}"/>
    <hyperlink ref="E665" location="A126259818X" display="A126259818X" xr:uid="{00000000-0004-0000-0000-00008E020000}"/>
    <hyperlink ref="E666" location="A126252486L" display="A126252486L" xr:uid="{00000000-0004-0000-0000-00008F020000}"/>
    <hyperlink ref="E667" location="A126267174C" display="A126267174C" xr:uid="{00000000-0004-0000-0000-000090020000}"/>
    <hyperlink ref="E668" location="A126259830R" display="A126259830R" xr:uid="{00000000-0004-0000-0000-000091020000}"/>
    <hyperlink ref="E669" location="A126252546C" display="A126252546C" xr:uid="{00000000-0004-0000-0000-000092020000}"/>
    <hyperlink ref="E670" location="A126267234V" display="A126267234V" xr:uid="{00000000-0004-0000-0000-000093020000}"/>
    <hyperlink ref="E671" location="A126259890T" display="A126259890T" xr:uid="{00000000-0004-0000-0000-000094020000}"/>
    <hyperlink ref="E672" location="A126252490C" display="A126252490C" xr:uid="{00000000-0004-0000-0000-000095020000}"/>
    <hyperlink ref="E673" location="A126267178L" display="A126267178L" xr:uid="{00000000-0004-0000-0000-000096020000}"/>
    <hyperlink ref="E674" location="A126259834X" display="A126259834X" xr:uid="{00000000-0004-0000-0000-000097020000}"/>
    <hyperlink ref="E675" location="A126252482C" display="A126252482C" xr:uid="{00000000-0004-0000-0000-000098020000}"/>
    <hyperlink ref="E676" location="A126267170V" display="A126267170V" xr:uid="{00000000-0004-0000-0000-000099020000}"/>
    <hyperlink ref="E677" location="A126259826X" display="A126259826X" xr:uid="{00000000-0004-0000-0000-00009A020000}"/>
    <hyperlink ref="E678" location="A126252574L" display="A126252574L" xr:uid="{00000000-0004-0000-0000-00009B020000}"/>
    <hyperlink ref="E679" location="A126267262C" display="A126267262C" xr:uid="{00000000-0004-0000-0000-00009C020000}"/>
    <hyperlink ref="E680" location="A126259918J" display="A126259918J" xr:uid="{00000000-0004-0000-0000-00009D020000}"/>
    <hyperlink ref="E681" location="A126252578W" display="A126252578W" xr:uid="{00000000-0004-0000-0000-00009E020000}"/>
    <hyperlink ref="E682" location="A126267266L" display="A126267266L" xr:uid="{00000000-0004-0000-0000-00009F020000}"/>
    <hyperlink ref="E683" location="A126259922X" display="A126259922X" xr:uid="{00000000-0004-0000-0000-0000A0020000}"/>
    <hyperlink ref="E684" location="A126252498W" display="A126252498W" xr:uid="{00000000-0004-0000-0000-0000A1020000}"/>
    <hyperlink ref="E685" location="A126267186L" display="A126267186L" xr:uid="{00000000-0004-0000-0000-0000A2020000}"/>
    <hyperlink ref="E686" location="A126259842X" display="A126259842X" xr:uid="{00000000-0004-0000-0000-0000A3020000}"/>
    <hyperlink ref="E687" location="A126252478L" display="A126252478L" xr:uid="{00000000-0004-0000-0000-0000A4020000}"/>
    <hyperlink ref="E688" location="A126267166C" display="A126267166C" xr:uid="{00000000-0004-0000-0000-0000A5020000}"/>
    <hyperlink ref="E689" location="A126259822R" display="A126259822R" xr:uid="{00000000-0004-0000-0000-0000A6020000}"/>
    <hyperlink ref="E690" location="A126252518V" display="A126252518V" xr:uid="{00000000-0004-0000-0000-0000A7020000}"/>
    <hyperlink ref="E691" location="A126267206K" display="A126267206K" xr:uid="{00000000-0004-0000-0000-0000A8020000}"/>
    <hyperlink ref="E692" location="A126259862J" display="A126259862J" xr:uid="{00000000-0004-0000-0000-0000A9020000}"/>
    <hyperlink ref="E693" location="A126252494L" display="A126252494L" xr:uid="{00000000-0004-0000-0000-0000AA020000}"/>
    <hyperlink ref="E694" location="A126267182C" display="A126267182C" xr:uid="{00000000-0004-0000-0000-0000AB020000}"/>
    <hyperlink ref="E695" location="A126259838J" display="A126259838J" xr:uid="{00000000-0004-0000-0000-0000AC020000}"/>
    <hyperlink ref="E696" location="A126252522K" display="A126252522K" xr:uid="{00000000-0004-0000-0000-0000AD020000}"/>
    <hyperlink ref="E697" location="A126267210A" display="A126267210A" xr:uid="{00000000-0004-0000-0000-0000AE020000}"/>
    <hyperlink ref="E698" location="A126259866T" display="A126259866T" xr:uid="{00000000-0004-0000-0000-0000AF020000}"/>
    <hyperlink ref="E699" location="A126252502A" display="A126252502A" xr:uid="{00000000-0004-0000-0000-0000B0020000}"/>
    <hyperlink ref="E700" location="A126267190C" display="A126267190C" xr:uid="{00000000-0004-0000-0000-0000B1020000}"/>
    <hyperlink ref="E701" location="A126259846J" display="A126259846J" xr:uid="{00000000-0004-0000-0000-0000B2020000}"/>
    <hyperlink ref="E702" location="A126252526V" display="A126252526V" xr:uid="{00000000-0004-0000-0000-0000B3020000}"/>
    <hyperlink ref="E703" location="A126267214K" display="A126267214K" xr:uid="{00000000-0004-0000-0000-0000B4020000}"/>
    <hyperlink ref="E704" location="A126259870J" display="A126259870J" xr:uid="{00000000-0004-0000-0000-0000B5020000}"/>
    <hyperlink ref="E705" location="A126252554C" display="A126252554C" xr:uid="{00000000-0004-0000-0000-0000B6020000}"/>
    <hyperlink ref="E706" location="A126267242V" display="A126267242V" xr:uid="{00000000-0004-0000-0000-0000B7020000}"/>
    <hyperlink ref="E707" location="A126259898K" display="A126259898K" xr:uid="{00000000-0004-0000-0000-0000B8020000}"/>
    <hyperlink ref="E708" location="A126252530K" display="A126252530K" xr:uid="{00000000-0004-0000-0000-0000B9020000}"/>
    <hyperlink ref="E709" location="A126267218V" display="A126267218V" xr:uid="{00000000-0004-0000-0000-0000BA020000}"/>
    <hyperlink ref="E710" location="A126259874T" display="A126259874T" xr:uid="{00000000-0004-0000-0000-0000BB020000}"/>
    <hyperlink ref="E711" location="A126252506K" display="A126252506K" xr:uid="{00000000-0004-0000-0000-0000BC020000}"/>
    <hyperlink ref="E712" location="A126267194L" display="A126267194L" xr:uid="{00000000-0004-0000-0000-0000BD020000}"/>
    <hyperlink ref="E713" location="A126259850X" display="A126259850X" xr:uid="{00000000-0004-0000-0000-0000BE020000}"/>
    <hyperlink ref="E714" location="A126252582L" display="A126252582L" xr:uid="{00000000-0004-0000-0000-0000BF020000}"/>
    <hyperlink ref="E715" location="A126267270C" display="A126267270C" xr:uid="{00000000-0004-0000-0000-0000C0020000}"/>
    <hyperlink ref="E716" location="A126259926J" display="A126259926J" xr:uid="{00000000-0004-0000-0000-0000C1020000}"/>
    <hyperlink ref="E717" location="A126252558L" display="A126252558L" xr:uid="{00000000-0004-0000-0000-0000C2020000}"/>
    <hyperlink ref="E718" location="A126267246C" display="A126267246C" xr:uid="{00000000-0004-0000-0000-0000C3020000}"/>
    <hyperlink ref="E719" location="A126259902R" display="A126259902R" xr:uid="{00000000-0004-0000-0000-0000C4020000}"/>
    <hyperlink ref="E720" location="A126252562C" display="A126252562C" xr:uid="{00000000-0004-0000-0000-0000C5020000}"/>
    <hyperlink ref="E721" location="A126267250V" display="A126267250V" xr:uid="{00000000-0004-0000-0000-0000C6020000}"/>
    <hyperlink ref="E722" location="A126259906X" display="A126259906X" xr:uid="{00000000-0004-0000-0000-0000C7020000}"/>
    <hyperlink ref="E723" location="A126252606V" display="A126252606V" xr:uid="{00000000-0004-0000-0000-0000C8020000}"/>
    <hyperlink ref="E724" location="A126267294W" display="A126267294W" xr:uid="{00000000-0004-0000-0000-0000C9020000}"/>
    <hyperlink ref="E725" location="A126259950J" display="A126259950J" xr:uid="{00000000-0004-0000-0000-0000CA020000}"/>
    <hyperlink ref="E726" location="A126252006R" display="A126252006R" xr:uid="{00000000-0004-0000-0000-0000CB020000}"/>
    <hyperlink ref="E727" location="A126266694R" display="A126266694R" xr:uid="{00000000-0004-0000-0000-0000CC020000}"/>
    <hyperlink ref="E728" location="A126259350C" display="A126259350C" xr:uid="{00000000-0004-0000-0000-0000CD020000}"/>
    <hyperlink ref="E729" location="A126252042X" display="A126252042X" xr:uid="{00000000-0004-0000-0000-0000CE020000}"/>
    <hyperlink ref="E730" location="A126266730L" display="A126266730L" xr:uid="{00000000-0004-0000-0000-0000CF020000}"/>
    <hyperlink ref="E731" location="A126259386F" display="A126259386F" xr:uid="{00000000-0004-0000-0000-0000D0020000}"/>
    <hyperlink ref="E732" location="A126251990F" display="A126251990F" xr:uid="{00000000-0004-0000-0000-0000D1020000}"/>
    <hyperlink ref="E733" location="A126266678R" display="A126266678R" xr:uid="{00000000-0004-0000-0000-0000D2020000}"/>
    <hyperlink ref="E734" location="A126259334C" display="A126259334C" xr:uid="{00000000-0004-0000-0000-0000D3020000}"/>
    <hyperlink ref="E735" location="A126252046J" display="A126252046J" xr:uid="{00000000-0004-0000-0000-0000D4020000}"/>
    <hyperlink ref="E736" location="A126266734W" display="A126266734W" xr:uid="{00000000-0004-0000-0000-0000D5020000}"/>
    <hyperlink ref="E737" location="A126259390W" display="A126259390W" xr:uid="{00000000-0004-0000-0000-0000D6020000}"/>
    <hyperlink ref="E738" location="A126252050X" display="A126252050X" xr:uid="{00000000-0004-0000-0000-0000D7020000}"/>
    <hyperlink ref="E739" location="A126266738F" display="A126266738F" xr:uid="{00000000-0004-0000-0000-0000D8020000}"/>
    <hyperlink ref="E740" location="A126259394F" display="A126259394F" xr:uid="{00000000-0004-0000-0000-0000D9020000}"/>
    <hyperlink ref="E741" location="A126251994R" display="A126251994R" xr:uid="{00000000-0004-0000-0000-0000DA020000}"/>
    <hyperlink ref="E742" location="A126266682F" display="A126266682F" xr:uid="{00000000-0004-0000-0000-0000DB020000}"/>
    <hyperlink ref="E743" location="A126259338L" display="A126259338L" xr:uid="{00000000-0004-0000-0000-0000DC020000}"/>
    <hyperlink ref="E744" location="A126251998X" display="A126251998X" xr:uid="{00000000-0004-0000-0000-0000DD020000}"/>
    <hyperlink ref="E745" location="A126266686R" display="A126266686R" xr:uid="{00000000-0004-0000-0000-0000DE020000}"/>
    <hyperlink ref="E746" location="A126259342C" display="A126259342C" xr:uid="{00000000-0004-0000-0000-0000DF020000}"/>
    <hyperlink ref="E747" location="A126252022R" display="A126252022R" xr:uid="{00000000-0004-0000-0000-0000E0020000}"/>
    <hyperlink ref="E748" location="A126266710C" display="A126266710C" xr:uid="{00000000-0004-0000-0000-0000E1020000}"/>
    <hyperlink ref="E749" location="A126259366W" display="A126259366W" xr:uid="{00000000-0004-0000-0000-0000E2020000}"/>
    <hyperlink ref="E750" location="A126251966F" display="A126251966F" xr:uid="{00000000-0004-0000-0000-0000E3020000}"/>
    <hyperlink ref="E751" location="A126266654W" display="A126266654W" xr:uid="{00000000-0004-0000-0000-0000E4020000}"/>
    <hyperlink ref="E752" location="A126259310K" display="A126259310K" xr:uid="{00000000-0004-0000-0000-0000E5020000}"/>
    <hyperlink ref="E753" location="A126252054J" display="A126252054J" xr:uid="{00000000-0004-0000-0000-0000E6020000}"/>
    <hyperlink ref="E754" location="A126266742W" display="A126266742W" xr:uid="{00000000-0004-0000-0000-0000E7020000}"/>
    <hyperlink ref="E755" location="A126259398R" display="A126259398R" xr:uid="{00000000-0004-0000-0000-0000E8020000}"/>
    <hyperlink ref="E756" location="A126252026X" display="A126252026X" xr:uid="{00000000-0004-0000-0000-0000E9020000}"/>
    <hyperlink ref="E757" location="A126266714L" display="A126266714L" xr:uid="{00000000-0004-0000-0000-0000EA020000}"/>
    <hyperlink ref="E758" location="A126259370L" display="A126259370L" xr:uid="{00000000-0004-0000-0000-0000EB020000}"/>
    <hyperlink ref="E759" location="A126252058T" display="A126252058T" xr:uid="{00000000-0004-0000-0000-0000EC020000}"/>
    <hyperlink ref="E760" location="A126266746F" display="A126266746F" xr:uid="{00000000-0004-0000-0000-0000ED020000}"/>
    <hyperlink ref="E761" location="A126259402V" display="A126259402V" xr:uid="{00000000-0004-0000-0000-0000EE020000}"/>
    <hyperlink ref="E762" location="A126251970W" display="A126251970W" xr:uid="{00000000-0004-0000-0000-0000EF020000}"/>
    <hyperlink ref="E763" location="A126266658F" display="A126266658F" xr:uid="{00000000-0004-0000-0000-0000F0020000}"/>
    <hyperlink ref="E764" location="A126259314V" display="A126259314V" xr:uid="{00000000-0004-0000-0000-0000F1020000}"/>
    <hyperlink ref="E765" location="A126251930C" display="A126251930C" xr:uid="{00000000-0004-0000-0000-0000F2020000}"/>
    <hyperlink ref="E766" location="A126266618L" display="A126266618L" xr:uid="{00000000-0004-0000-0000-0000F3020000}"/>
    <hyperlink ref="E767" location="A126259274L" display="A126259274L" xr:uid="{00000000-0004-0000-0000-0000F4020000}"/>
    <hyperlink ref="E768" location="A126251942L" display="A126251942L" xr:uid="{00000000-0004-0000-0000-0000F5020000}"/>
    <hyperlink ref="E769" location="A126266630C" display="A126266630C" xr:uid="{00000000-0004-0000-0000-0000F6020000}"/>
    <hyperlink ref="E770" location="A126259286W" display="A126259286W" xr:uid="{00000000-0004-0000-0000-0000F7020000}"/>
    <hyperlink ref="E771" location="A126252002F" display="A126252002F" xr:uid="{00000000-0004-0000-0000-0000F8020000}"/>
    <hyperlink ref="E772" location="A126266690F" display="A126266690F" xr:uid="{00000000-0004-0000-0000-0000F9020000}"/>
    <hyperlink ref="E773" location="A126259346L" display="A126259346L" xr:uid="{00000000-0004-0000-0000-0000FA020000}"/>
    <hyperlink ref="E774" location="A126251946W" display="A126251946W" xr:uid="{00000000-0004-0000-0000-0000FB020000}"/>
    <hyperlink ref="E775" location="A126266634L" display="A126266634L" xr:uid="{00000000-0004-0000-0000-0000FC020000}"/>
    <hyperlink ref="E776" location="A126259290L" display="A126259290L" xr:uid="{00000000-0004-0000-0000-0000FD020000}"/>
    <hyperlink ref="E777" location="A126251938W" display="A126251938W" xr:uid="{00000000-0004-0000-0000-0000FE020000}"/>
    <hyperlink ref="E778" location="A126266626L" display="A126266626L" xr:uid="{00000000-0004-0000-0000-0000FF020000}"/>
    <hyperlink ref="E779" location="A126259282L" display="A126259282L" xr:uid="{00000000-0004-0000-0000-000000030000}"/>
    <hyperlink ref="E780" location="A126252030R" display="A126252030R" xr:uid="{00000000-0004-0000-0000-000001030000}"/>
    <hyperlink ref="E781" location="A126266718W" display="A126266718W" xr:uid="{00000000-0004-0000-0000-000002030000}"/>
    <hyperlink ref="E782" location="A126259374W" display="A126259374W" xr:uid="{00000000-0004-0000-0000-000003030000}"/>
    <hyperlink ref="E783" location="A126252034X" display="A126252034X" xr:uid="{00000000-0004-0000-0000-000004030000}"/>
    <hyperlink ref="E784" location="A126266722L" display="A126266722L" xr:uid="{00000000-0004-0000-0000-000005030000}"/>
    <hyperlink ref="E785" location="A126259378F" display="A126259378F" xr:uid="{00000000-0004-0000-0000-000006030000}"/>
    <hyperlink ref="E786" location="A126251954W" display="A126251954W" xr:uid="{00000000-0004-0000-0000-000007030000}"/>
    <hyperlink ref="E787" location="A126266642L" display="A126266642L" xr:uid="{00000000-0004-0000-0000-000008030000}"/>
    <hyperlink ref="E788" location="A126259298F" display="A126259298F" xr:uid="{00000000-0004-0000-0000-000009030000}"/>
    <hyperlink ref="E789" location="A126251934L" display="A126251934L" xr:uid="{00000000-0004-0000-0000-00000A030000}"/>
    <hyperlink ref="E790" location="A126266622C" display="A126266622C" xr:uid="{00000000-0004-0000-0000-00000B030000}"/>
    <hyperlink ref="E791" location="A126259278W" display="A126259278W" xr:uid="{00000000-0004-0000-0000-00000C030000}"/>
    <hyperlink ref="E792" location="A126251974F" display="A126251974F" xr:uid="{00000000-0004-0000-0000-00000D030000}"/>
    <hyperlink ref="E793" location="A126266662W" display="A126266662W" xr:uid="{00000000-0004-0000-0000-00000E030000}"/>
    <hyperlink ref="E794" location="A126259318C" display="A126259318C" xr:uid="{00000000-0004-0000-0000-00000F030000}"/>
    <hyperlink ref="E795" location="A126251950L" display="A126251950L" xr:uid="{00000000-0004-0000-0000-000010030000}"/>
    <hyperlink ref="E796" location="A126266638W" display="A126266638W" xr:uid="{00000000-0004-0000-0000-000011030000}"/>
    <hyperlink ref="E797" location="A126259294W" display="A126259294W" xr:uid="{00000000-0004-0000-0000-000012030000}"/>
    <hyperlink ref="E798" location="A126251978R" display="A126251978R" xr:uid="{00000000-0004-0000-0000-000013030000}"/>
    <hyperlink ref="E799" location="A126266666F" display="A126266666F" xr:uid="{00000000-0004-0000-0000-000014030000}"/>
    <hyperlink ref="E800" location="A126259322V" display="A126259322V" xr:uid="{00000000-0004-0000-0000-000015030000}"/>
    <hyperlink ref="E801" location="A126251958F" display="A126251958F" xr:uid="{00000000-0004-0000-0000-000016030000}"/>
    <hyperlink ref="E802" location="A126266646W" display="A126266646W" xr:uid="{00000000-0004-0000-0000-000017030000}"/>
    <hyperlink ref="E803" location="A126259302K" display="A126259302K" xr:uid="{00000000-0004-0000-0000-000018030000}"/>
    <hyperlink ref="E804" location="A126251982F" display="A126251982F" xr:uid="{00000000-0004-0000-0000-000019030000}"/>
    <hyperlink ref="E805" location="A126266670W" display="A126266670W" xr:uid="{00000000-0004-0000-0000-00001A030000}"/>
    <hyperlink ref="E806" location="A126259326C" display="A126259326C" xr:uid="{00000000-0004-0000-0000-00001B030000}"/>
    <hyperlink ref="E807" location="A126252010F" display="A126252010F" xr:uid="{00000000-0004-0000-0000-00001C030000}"/>
    <hyperlink ref="E808" location="A126266698X" display="A126266698X" xr:uid="{00000000-0004-0000-0000-00001D030000}"/>
    <hyperlink ref="E809" location="A126259354L" display="A126259354L" xr:uid="{00000000-0004-0000-0000-00001E030000}"/>
    <hyperlink ref="E810" location="A126251986R" display="A126251986R" xr:uid="{00000000-0004-0000-0000-00001F030000}"/>
    <hyperlink ref="E811" location="A126266674F" display="A126266674F" xr:uid="{00000000-0004-0000-0000-000020030000}"/>
    <hyperlink ref="E812" location="A126259330V" display="A126259330V" xr:uid="{00000000-0004-0000-0000-000021030000}"/>
    <hyperlink ref="E813" location="A126251962W" display="A126251962W" xr:uid="{00000000-0004-0000-0000-000022030000}"/>
    <hyperlink ref="E814" location="A126266650L" display="A126266650L" xr:uid="{00000000-0004-0000-0000-000023030000}"/>
    <hyperlink ref="E815" location="A126259306V" display="A126259306V" xr:uid="{00000000-0004-0000-0000-000024030000}"/>
    <hyperlink ref="E816" location="A126252038J" display="A126252038J" xr:uid="{00000000-0004-0000-0000-000025030000}"/>
    <hyperlink ref="E817" location="A126266726W" display="A126266726W" xr:uid="{00000000-0004-0000-0000-000026030000}"/>
    <hyperlink ref="E818" location="A126259382W" display="A126259382W" xr:uid="{00000000-0004-0000-0000-000027030000}"/>
    <hyperlink ref="E819" location="A126252014R" display="A126252014R" xr:uid="{00000000-0004-0000-0000-000028030000}"/>
    <hyperlink ref="E820" location="A126266702C" display="A126266702C" xr:uid="{00000000-0004-0000-0000-000029030000}"/>
    <hyperlink ref="E821" location="A126259358W" display="A126259358W" xr:uid="{00000000-0004-0000-0000-00002A030000}"/>
    <hyperlink ref="E822" location="A126252018X" display="A126252018X" xr:uid="{00000000-0004-0000-0000-00002B030000}"/>
    <hyperlink ref="E823" location="A126266706L" display="A126266706L" xr:uid="{00000000-0004-0000-0000-00002C030000}"/>
    <hyperlink ref="E824" location="A126259362L" display="A126259362L" xr:uid="{00000000-0004-0000-0000-00002D030000}"/>
    <hyperlink ref="E825" location="A126252062J" display="A126252062J" xr:uid="{00000000-0004-0000-0000-00002E030000}"/>
    <hyperlink ref="E826" location="A126266750W" display="A126266750W" xr:uid="{00000000-0004-0000-0000-00002F030000}"/>
    <hyperlink ref="E827" location="A126259406C" display="A126259406C" xr:uid="{00000000-0004-0000-0000-000030030000}"/>
    <hyperlink ref="E828" location="A126252686F" display="A126252686F" xr:uid="{00000000-0004-0000-0000-000031030000}"/>
    <hyperlink ref="E829" location="A126267374W" display="A126267374W" xr:uid="{00000000-0004-0000-0000-000032030000}"/>
    <hyperlink ref="E830" location="A126260030R" display="A126260030R" xr:uid="{00000000-0004-0000-0000-000033030000}"/>
    <hyperlink ref="E831" location="A126252722C" display="A126252722C" xr:uid="{00000000-0004-0000-0000-000034030000}"/>
    <hyperlink ref="E832" location="A126267410V" display="A126267410V" xr:uid="{00000000-0004-0000-0000-000035030000}"/>
    <hyperlink ref="E833" location="A126260066T" display="A126260066T" xr:uid="{00000000-0004-0000-0000-000036030000}"/>
    <hyperlink ref="E834" location="A126252670L" display="A126252670L" xr:uid="{00000000-0004-0000-0000-000037030000}"/>
    <hyperlink ref="E835" location="A126267358W" display="A126267358W" xr:uid="{00000000-0004-0000-0000-000038030000}"/>
    <hyperlink ref="E836" location="A126260014R" display="A126260014R" xr:uid="{00000000-0004-0000-0000-000039030000}"/>
    <hyperlink ref="E837" location="A126252726L" display="A126252726L" xr:uid="{00000000-0004-0000-0000-00003A030000}"/>
    <hyperlink ref="E838" location="A126267414C" display="A126267414C" xr:uid="{00000000-0004-0000-0000-00003B030000}"/>
    <hyperlink ref="E839" location="A126260070J" display="A126260070J" xr:uid="{00000000-0004-0000-0000-00003C030000}"/>
    <hyperlink ref="E840" location="A126252730C" display="A126252730C" xr:uid="{00000000-0004-0000-0000-00003D030000}"/>
    <hyperlink ref="E841" location="A126267418L" display="A126267418L" xr:uid="{00000000-0004-0000-0000-00003E030000}"/>
    <hyperlink ref="E842" location="A126260074T" display="A126260074T" xr:uid="{00000000-0004-0000-0000-00003F030000}"/>
    <hyperlink ref="E843" location="A126252674W" display="A126252674W" xr:uid="{00000000-0004-0000-0000-000040030000}"/>
    <hyperlink ref="E844" location="A126267362L" display="A126267362L" xr:uid="{00000000-0004-0000-0000-000041030000}"/>
    <hyperlink ref="E845" location="A126260018X" display="A126260018X" xr:uid="{00000000-0004-0000-0000-000042030000}"/>
    <hyperlink ref="E846" location="A126252678F" display="A126252678F" xr:uid="{00000000-0004-0000-0000-000043030000}"/>
    <hyperlink ref="E847" location="A126267366W" display="A126267366W" xr:uid="{00000000-0004-0000-0000-000044030000}"/>
    <hyperlink ref="E848" location="A126260022R" display="A126260022R" xr:uid="{00000000-0004-0000-0000-000045030000}"/>
    <hyperlink ref="E849" location="A126252702V" display="A126252702V" xr:uid="{00000000-0004-0000-0000-000046030000}"/>
    <hyperlink ref="E850" location="A126267390W" display="A126267390W" xr:uid="{00000000-0004-0000-0000-000047030000}"/>
    <hyperlink ref="E851" location="A126260046J" display="A126260046J" xr:uid="{00000000-0004-0000-0000-000048030000}"/>
    <hyperlink ref="E852" location="A126252646L" display="A126252646L" xr:uid="{00000000-0004-0000-0000-000049030000}"/>
    <hyperlink ref="E853" location="A126267334C" display="A126267334C" xr:uid="{00000000-0004-0000-0000-00004A030000}"/>
    <hyperlink ref="E854" location="A126259990A" display="A126259990A" xr:uid="{00000000-0004-0000-0000-00004B030000}"/>
    <hyperlink ref="E855" location="A126252734L" display="A126252734L" xr:uid="{00000000-0004-0000-0000-00004C030000}"/>
    <hyperlink ref="E856" location="A126267422C" display="A126267422C" xr:uid="{00000000-0004-0000-0000-00004D030000}"/>
    <hyperlink ref="E857" location="A126260078A" display="A126260078A" xr:uid="{00000000-0004-0000-0000-00004E030000}"/>
    <hyperlink ref="E858" location="A126252706C" display="A126252706C" xr:uid="{00000000-0004-0000-0000-00004F030000}"/>
    <hyperlink ref="E859" location="A126267394F" display="A126267394F" xr:uid="{00000000-0004-0000-0000-000050030000}"/>
    <hyperlink ref="E860" location="A126260050X" display="A126260050X" xr:uid="{00000000-0004-0000-0000-000051030000}"/>
    <hyperlink ref="E861" location="A126252738W" display="A126252738W" xr:uid="{00000000-0004-0000-0000-000052030000}"/>
    <hyperlink ref="E862" location="A126267426L" display="A126267426L" xr:uid="{00000000-0004-0000-0000-000053030000}"/>
    <hyperlink ref="E863" location="A126260082T" display="A126260082T" xr:uid="{00000000-0004-0000-0000-000054030000}"/>
    <hyperlink ref="E864" location="A126252650C" display="A126252650C" xr:uid="{00000000-0004-0000-0000-000055030000}"/>
    <hyperlink ref="E865" location="A126267338L" display="A126267338L" xr:uid="{00000000-0004-0000-0000-000056030000}"/>
    <hyperlink ref="E866" location="A126259994K" display="A126259994K" xr:uid="{00000000-0004-0000-0000-000057030000}"/>
    <hyperlink ref="E867" location="A126252610K" display="A126252610K" xr:uid="{00000000-0004-0000-0000-000058030000}"/>
    <hyperlink ref="E868" location="A126267298F" display="A126267298F" xr:uid="{00000000-0004-0000-0000-000059030000}"/>
    <hyperlink ref="E869" location="A126259954T" display="A126259954T" xr:uid="{00000000-0004-0000-0000-00005A030000}"/>
    <hyperlink ref="E870" location="A126252622V" display="A126252622V" xr:uid="{00000000-0004-0000-0000-00005B030000}"/>
    <hyperlink ref="E871" location="A126267310K" display="A126267310K" xr:uid="{00000000-0004-0000-0000-00005C030000}"/>
    <hyperlink ref="E872" location="A126259966A" display="A126259966A" xr:uid="{00000000-0004-0000-0000-00005D030000}"/>
    <hyperlink ref="E873" location="A126252682W" display="A126252682W" xr:uid="{00000000-0004-0000-0000-00005E030000}"/>
    <hyperlink ref="E874" location="A126267370L" display="A126267370L" xr:uid="{00000000-0004-0000-0000-00005F030000}"/>
    <hyperlink ref="E875" location="A126260026X" display="A126260026X" xr:uid="{00000000-0004-0000-0000-000060030000}"/>
    <hyperlink ref="E876" location="A126252626C" display="A126252626C" xr:uid="{00000000-0004-0000-0000-000061030000}"/>
    <hyperlink ref="E877" location="A126267314V" display="A126267314V" xr:uid="{00000000-0004-0000-0000-000062030000}"/>
    <hyperlink ref="E878" location="A126259970T" display="A126259970T" xr:uid="{00000000-0004-0000-0000-000063030000}"/>
    <hyperlink ref="E879" location="A126252618C" display="A126252618C" xr:uid="{00000000-0004-0000-0000-000064030000}"/>
    <hyperlink ref="E880" location="A126267306V" display="A126267306V" xr:uid="{00000000-0004-0000-0000-000065030000}"/>
    <hyperlink ref="E881" location="A126259962T" display="A126259962T" xr:uid="{00000000-0004-0000-0000-000066030000}"/>
    <hyperlink ref="E882" location="A126252710V" display="A126252710V" xr:uid="{00000000-0004-0000-0000-000067030000}"/>
    <hyperlink ref="E883" location="A126267398R" display="A126267398R" xr:uid="{00000000-0004-0000-0000-000068030000}"/>
    <hyperlink ref="E884" location="A126260054J" display="A126260054J" xr:uid="{00000000-0004-0000-0000-000069030000}"/>
    <hyperlink ref="E885" location="A126252714C" display="A126252714C" xr:uid="{00000000-0004-0000-0000-00006A030000}"/>
    <hyperlink ref="E886" location="A126267402V" display="A126267402V" xr:uid="{00000000-0004-0000-0000-00006B030000}"/>
    <hyperlink ref="E887" location="A126260058T" display="A126260058T" xr:uid="{00000000-0004-0000-0000-00006C030000}"/>
    <hyperlink ref="E888" location="A126252634C" display="A126252634C" xr:uid="{00000000-0004-0000-0000-00006D030000}"/>
    <hyperlink ref="E889" location="A126267322V" display="A126267322V" xr:uid="{00000000-0004-0000-0000-00006E030000}"/>
    <hyperlink ref="E890" location="A126259978K" display="A126259978K" xr:uid="{00000000-0004-0000-0000-00006F030000}"/>
    <hyperlink ref="E891" location="A126252614V" display="A126252614V" xr:uid="{00000000-0004-0000-0000-000070030000}"/>
    <hyperlink ref="E892" location="A126267302K" display="A126267302K" xr:uid="{00000000-0004-0000-0000-000071030000}"/>
    <hyperlink ref="E893" location="A126259958A" display="A126259958A" xr:uid="{00000000-0004-0000-0000-000072030000}"/>
    <hyperlink ref="E894" location="A126252654L" display="A126252654L" xr:uid="{00000000-0004-0000-0000-000073030000}"/>
    <hyperlink ref="E895" location="A126267342C" display="A126267342C" xr:uid="{00000000-0004-0000-0000-000074030000}"/>
    <hyperlink ref="E896" location="A126259998V" display="A126259998V" xr:uid="{00000000-0004-0000-0000-000075030000}"/>
    <hyperlink ref="E897" location="A126252630V" display="A126252630V" xr:uid="{00000000-0004-0000-0000-000076030000}"/>
    <hyperlink ref="E898" location="A126267318C" display="A126267318C" xr:uid="{00000000-0004-0000-0000-000077030000}"/>
    <hyperlink ref="E899" location="A126259974A" display="A126259974A" xr:uid="{00000000-0004-0000-0000-000078030000}"/>
    <hyperlink ref="E900" location="A126252658W" display="A126252658W" xr:uid="{00000000-0004-0000-0000-000079030000}"/>
    <hyperlink ref="E901" location="A126267346L" display="A126267346L" xr:uid="{00000000-0004-0000-0000-00007A030000}"/>
    <hyperlink ref="E902" location="A126260002F" display="A126260002F" xr:uid="{00000000-0004-0000-0000-00007B030000}"/>
    <hyperlink ref="E903" location="A126252638L" display="A126252638L" xr:uid="{00000000-0004-0000-0000-00007C030000}"/>
    <hyperlink ref="E904" location="A126267326C" display="A126267326C" xr:uid="{00000000-0004-0000-0000-00007D030000}"/>
    <hyperlink ref="E905" location="A126259982A" display="A126259982A" xr:uid="{00000000-0004-0000-0000-00007E030000}"/>
    <hyperlink ref="E906" location="A126252662L" display="A126252662L" xr:uid="{00000000-0004-0000-0000-00007F030000}"/>
    <hyperlink ref="E907" location="A126267350C" display="A126267350C" xr:uid="{00000000-0004-0000-0000-000080030000}"/>
    <hyperlink ref="E908" location="A126260006R" display="A126260006R" xr:uid="{00000000-0004-0000-0000-000081030000}"/>
    <hyperlink ref="E909" location="A126252690W" display="A126252690W" xr:uid="{00000000-0004-0000-0000-000082030000}"/>
    <hyperlink ref="E910" location="A126267378F" display="A126267378F" xr:uid="{00000000-0004-0000-0000-000083030000}"/>
    <hyperlink ref="E911" location="A126260034X" display="A126260034X" xr:uid="{00000000-0004-0000-0000-000084030000}"/>
    <hyperlink ref="E912" location="A126252666W" display="A126252666W" xr:uid="{00000000-0004-0000-0000-000085030000}"/>
    <hyperlink ref="E913" location="A126267354L" display="A126267354L" xr:uid="{00000000-0004-0000-0000-000086030000}"/>
    <hyperlink ref="E914" location="A126260010F" display="A126260010F" xr:uid="{00000000-0004-0000-0000-000087030000}"/>
    <hyperlink ref="E915" location="A126252642C" display="A126252642C" xr:uid="{00000000-0004-0000-0000-000088030000}"/>
    <hyperlink ref="E916" location="A126267330V" display="A126267330V" xr:uid="{00000000-0004-0000-0000-000089030000}"/>
    <hyperlink ref="E917" location="A126259986K" display="A126259986K" xr:uid="{00000000-0004-0000-0000-00008A030000}"/>
    <hyperlink ref="E918" location="A126252718L" display="A126252718L" xr:uid="{00000000-0004-0000-0000-00008B030000}"/>
    <hyperlink ref="E919" location="A126267406C" display="A126267406C" xr:uid="{00000000-0004-0000-0000-00008C030000}"/>
    <hyperlink ref="E920" location="A126260062J" display="A126260062J" xr:uid="{00000000-0004-0000-0000-00008D030000}"/>
    <hyperlink ref="E921" location="A126252694F" display="A126252694F" xr:uid="{00000000-0004-0000-0000-00008E030000}"/>
    <hyperlink ref="E922" location="A126267382W" display="A126267382W" xr:uid="{00000000-0004-0000-0000-00008F030000}"/>
    <hyperlink ref="E923" location="A126260038J" display="A126260038J" xr:uid="{00000000-0004-0000-0000-000090030000}"/>
    <hyperlink ref="E924" location="A126252698R" display="A126252698R" xr:uid="{00000000-0004-0000-0000-000091030000}"/>
    <hyperlink ref="E925" location="A126267386F" display="A126267386F" xr:uid="{00000000-0004-0000-0000-000092030000}"/>
    <hyperlink ref="E926" location="A126260042X" display="A126260042X" xr:uid="{00000000-0004-0000-0000-000093030000}"/>
    <hyperlink ref="E927" location="A126252742L" display="A126252742L" xr:uid="{00000000-0004-0000-0000-000094030000}"/>
    <hyperlink ref="E928" location="A126267430C" display="A126267430C" xr:uid="{00000000-0004-0000-0000-000095030000}"/>
    <hyperlink ref="E929" location="A126260086A" display="A126260086A" xr:uid="{00000000-0004-0000-0000-000096030000}"/>
    <hyperlink ref="E930" location="A126252822L" display="A126252822L" xr:uid="{00000000-0004-0000-0000-000097030000}"/>
    <hyperlink ref="E931" location="A126267510C" display="A126267510C" xr:uid="{00000000-0004-0000-0000-000098030000}"/>
    <hyperlink ref="E932" location="A126260166A" display="A126260166A" xr:uid="{00000000-0004-0000-0000-000099030000}"/>
    <hyperlink ref="E933" location="A126252858R" display="A126252858R" xr:uid="{00000000-0004-0000-0000-00009A030000}"/>
    <hyperlink ref="E934" location="A126267546F" display="A126267546F" xr:uid="{00000000-0004-0000-0000-00009B030000}"/>
    <hyperlink ref="E935" location="A126260202X" display="A126260202X" xr:uid="{00000000-0004-0000-0000-00009C030000}"/>
    <hyperlink ref="E936" location="A126252806L" display="A126252806L" xr:uid="{00000000-0004-0000-0000-00009D030000}"/>
    <hyperlink ref="E937" location="A126267494R" display="A126267494R" xr:uid="{00000000-0004-0000-0000-00009E030000}"/>
    <hyperlink ref="E938" location="A126260150J" display="A126260150J" xr:uid="{00000000-0004-0000-0000-00009F030000}"/>
    <hyperlink ref="E939" location="A126252862F" display="A126252862F" xr:uid="{00000000-0004-0000-0000-0000A0030000}"/>
    <hyperlink ref="E940" location="A126267550W" display="A126267550W" xr:uid="{00000000-0004-0000-0000-0000A1030000}"/>
    <hyperlink ref="E941" location="A126260206J" display="A126260206J" xr:uid="{00000000-0004-0000-0000-0000A2030000}"/>
    <hyperlink ref="E942" location="A126252866R" display="A126252866R" xr:uid="{00000000-0004-0000-0000-0000A3030000}"/>
    <hyperlink ref="E943" location="A126267554F" display="A126267554F" xr:uid="{00000000-0004-0000-0000-0000A4030000}"/>
    <hyperlink ref="E944" location="A126260210X" display="A126260210X" xr:uid="{00000000-0004-0000-0000-0000A5030000}"/>
    <hyperlink ref="E945" location="A126252810C" display="A126252810C" xr:uid="{00000000-0004-0000-0000-0000A6030000}"/>
    <hyperlink ref="E946" location="A126267498X" display="A126267498X" xr:uid="{00000000-0004-0000-0000-0000A7030000}"/>
    <hyperlink ref="E947" location="A126260154T" display="A126260154T" xr:uid="{00000000-0004-0000-0000-0000A8030000}"/>
    <hyperlink ref="E948" location="A126252814L" display="A126252814L" xr:uid="{00000000-0004-0000-0000-0000A9030000}"/>
    <hyperlink ref="E949" location="A126267502C" display="A126267502C" xr:uid="{00000000-0004-0000-0000-0000AA030000}"/>
    <hyperlink ref="E950" location="A126260158A" display="A126260158A" xr:uid="{00000000-0004-0000-0000-0000AB030000}"/>
    <hyperlink ref="E951" location="A126252838F" display="A126252838F" xr:uid="{00000000-0004-0000-0000-0000AC030000}"/>
    <hyperlink ref="E952" location="A126267526W" display="A126267526W" xr:uid="{00000000-0004-0000-0000-0000AD030000}"/>
    <hyperlink ref="E953" location="A126260182A" display="A126260182A" xr:uid="{00000000-0004-0000-0000-0000AE030000}"/>
    <hyperlink ref="E954" location="A126252782F" display="A126252782F" xr:uid="{00000000-0004-0000-0000-0000AF030000}"/>
    <hyperlink ref="E955" location="A126267470W" display="A126267470W" xr:uid="{00000000-0004-0000-0000-0000B0030000}"/>
    <hyperlink ref="E956" location="A126260126J" display="A126260126J" xr:uid="{00000000-0004-0000-0000-0000B1030000}"/>
    <hyperlink ref="E957" location="A126252870F" display="A126252870F" xr:uid="{00000000-0004-0000-0000-0000B2030000}"/>
    <hyperlink ref="E958" location="A126267558R" display="A126267558R" xr:uid="{00000000-0004-0000-0000-0000B3030000}"/>
    <hyperlink ref="E959" location="A126260214J" display="A126260214J" xr:uid="{00000000-0004-0000-0000-0000B4030000}"/>
    <hyperlink ref="E960" location="A126252842W" display="A126252842W" xr:uid="{00000000-0004-0000-0000-0000B5030000}"/>
    <hyperlink ref="E961" location="A126267530L" display="A126267530L" xr:uid="{00000000-0004-0000-0000-0000B6030000}"/>
    <hyperlink ref="E962" location="A126260186K" display="A126260186K" xr:uid="{00000000-0004-0000-0000-0000B7030000}"/>
    <hyperlink ref="E963" location="A126252874R" display="A126252874R" xr:uid="{00000000-0004-0000-0000-0000B8030000}"/>
    <hyperlink ref="E964" location="A126267562F" display="A126267562F" xr:uid="{00000000-0004-0000-0000-0000B9030000}"/>
    <hyperlink ref="E965" location="A126260218T" display="A126260218T" xr:uid="{00000000-0004-0000-0000-0000BA030000}"/>
    <hyperlink ref="E966" location="A126252786R" display="A126252786R" xr:uid="{00000000-0004-0000-0000-0000BB030000}"/>
    <hyperlink ref="E967" location="A126267474F" display="A126267474F" xr:uid="{00000000-0004-0000-0000-0000BC030000}"/>
    <hyperlink ref="E968" location="A126260130X" display="A126260130X" xr:uid="{00000000-0004-0000-0000-0000BD030000}"/>
    <hyperlink ref="E969" location="A126252746W" display="A126252746W" xr:uid="{00000000-0004-0000-0000-0000BE030000}"/>
    <hyperlink ref="E970" location="A126267434L" display="A126267434L" xr:uid="{00000000-0004-0000-0000-0000BF030000}"/>
    <hyperlink ref="E971" location="A126260090T" display="A126260090T" xr:uid="{00000000-0004-0000-0000-0000C0030000}"/>
    <hyperlink ref="E972" location="A126252758F" display="A126252758F" xr:uid="{00000000-0004-0000-0000-0000C1030000}"/>
    <hyperlink ref="E973" location="A126267446W" display="A126267446W" xr:uid="{00000000-0004-0000-0000-0000C2030000}"/>
    <hyperlink ref="E974" location="A126260102R" display="A126260102R" xr:uid="{00000000-0004-0000-0000-0000C3030000}"/>
    <hyperlink ref="E975" location="A126252818W" display="A126252818W" xr:uid="{00000000-0004-0000-0000-0000C4030000}"/>
    <hyperlink ref="E976" location="A126267506L" display="A126267506L" xr:uid="{00000000-0004-0000-0000-0000C5030000}"/>
    <hyperlink ref="E977" location="A126260162T" display="A126260162T" xr:uid="{00000000-0004-0000-0000-0000C6030000}"/>
    <hyperlink ref="E978" location="A126252762W" display="A126252762W" xr:uid="{00000000-0004-0000-0000-0000C7030000}"/>
    <hyperlink ref="E979" location="A126267450L" display="A126267450L" xr:uid="{00000000-0004-0000-0000-0000C8030000}"/>
    <hyperlink ref="E980" location="A126260106X" display="A126260106X" xr:uid="{00000000-0004-0000-0000-0000C9030000}"/>
    <hyperlink ref="E981" location="A126252754W" display="A126252754W" xr:uid="{00000000-0004-0000-0000-0000CA030000}"/>
    <hyperlink ref="E982" location="A126267442L" display="A126267442L" xr:uid="{00000000-0004-0000-0000-0000CB030000}"/>
    <hyperlink ref="E983" location="A126260098K" display="A126260098K" xr:uid="{00000000-0004-0000-0000-0000CC030000}"/>
    <hyperlink ref="E984" location="A126252846F" display="A126252846F" xr:uid="{00000000-0004-0000-0000-0000CD030000}"/>
    <hyperlink ref="E985" location="A126267534W" display="A126267534W" xr:uid="{00000000-0004-0000-0000-0000CE030000}"/>
    <hyperlink ref="E986" location="A126260190A" display="A126260190A" xr:uid="{00000000-0004-0000-0000-0000CF030000}"/>
    <hyperlink ref="E987" location="A126252850W" display="A126252850W" xr:uid="{00000000-0004-0000-0000-0000D0030000}"/>
    <hyperlink ref="E988" location="A126267538F" display="A126267538F" xr:uid="{00000000-0004-0000-0000-0000D1030000}"/>
    <hyperlink ref="E989" location="A126260194K" display="A126260194K" xr:uid="{00000000-0004-0000-0000-0000D2030000}"/>
    <hyperlink ref="E990" location="A126252770W" display="A126252770W" xr:uid="{00000000-0004-0000-0000-0000D3030000}"/>
    <hyperlink ref="E991" location="A126267458F" display="A126267458F" xr:uid="{00000000-0004-0000-0000-0000D4030000}"/>
    <hyperlink ref="E992" location="A126260114X" display="A126260114X" xr:uid="{00000000-0004-0000-0000-0000D5030000}"/>
    <hyperlink ref="E993" location="A126252750L" display="A126252750L" xr:uid="{00000000-0004-0000-0000-0000D6030000}"/>
    <hyperlink ref="E994" location="A126267438W" display="A126267438W" xr:uid="{00000000-0004-0000-0000-0000D7030000}"/>
    <hyperlink ref="E995" location="A126260094A" display="A126260094A" xr:uid="{00000000-0004-0000-0000-0000D8030000}"/>
    <hyperlink ref="E996" location="A126252790F" display="A126252790F" xr:uid="{00000000-0004-0000-0000-0000D9030000}"/>
    <hyperlink ref="E997" location="A126267478R" display="A126267478R" xr:uid="{00000000-0004-0000-0000-0000DA030000}"/>
    <hyperlink ref="E998" location="A126260134J" display="A126260134J" xr:uid="{00000000-0004-0000-0000-0000DB030000}"/>
    <hyperlink ref="E999" location="A126252766F" display="A126252766F" xr:uid="{00000000-0004-0000-0000-0000DC030000}"/>
    <hyperlink ref="E1000" location="A126267454W" display="A126267454W" xr:uid="{00000000-0004-0000-0000-0000DD030000}"/>
    <hyperlink ref="E1001" location="A126260110R" display="A126260110R" xr:uid="{00000000-0004-0000-0000-0000DE030000}"/>
    <hyperlink ref="E1002" location="A126252794R" display="A126252794R" xr:uid="{00000000-0004-0000-0000-0000DF030000}"/>
    <hyperlink ref="E1003" location="A126267482F" display="A126267482F" xr:uid="{00000000-0004-0000-0000-0000E0030000}"/>
    <hyperlink ref="E1004" location="A126260138T" display="A126260138T" xr:uid="{00000000-0004-0000-0000-0000E1030000}"/>
    <hyperlink ref="E1005" location="A126252774F" display="A126252774F" xr:uid="{00000000-0004-0000-0000-0000E2030000}"/>
    <hyperlink ref="E1006" location="A126267462W" display="A126267462W" xr:uid="{00000000-0004-0000-0000-0000E3030000}"/>
    <hyperlink ref="E1007" location="A126260118J" display="A126260118J" xr:uid="{00000000-0004-0000-0000-0000E4030000}"/>
    <hyperlink ref="E1008" location="A126252798X" display="A126252798X" xr:uid="{00000000-0004-0000-0000-0000E5030000}"/>
    <hyperlink ref="E1009" location="A126267486R" display="A126267486R" xr:uid="{00000000-0004-0000-0000-0000E6030000}"/>
    <hyperlink ref="E1010" location="A126260142J" display="A126260142J" xr:uid="{00000000-0004-0000-0000-0000E7030000}"/>
    <hyperlink ref="E1011" location="A126252826W" display="A126252826W" xr:uid="{00000000-0004-0000-0000-0000E8030000}"/>
    <hyperlink ref="E1012" location="A126267514L" display="A126267514L" xr:uid="{00000000-0004-0000-0000-0000E9030000}"/>
    <hyperlink ref="E1013" location="A126260170T" display="A126260170T" xr:uid="{00000000-0004-0000-0000-0000EA030000}"/>
    <hyperlink ref="E1014" location="A126252802C" display="A126252802C" xr:uid="{00000000-0004-0000-0000-0000EB030000}"/>
    <hyperlink ref="E1015" location="A126267490F" display="A126267490F" xr:uid="{00000000-0004-0000-0000-0000EC030000}"/>
    <hyperlink ref="E1016" location="A126260146T" display="A126260146T" xr:uid="{00000000-0004-0000-0000-0000ED030000}"/>
    <hyperlink ref="E1017" location="A126252778R" display="A126252778R" xr:uid="{00000000-0004-0000-0000-0000EE030000}"/>
    <hyperlink ref="E1018" location="A126267466F" display="A126267466F" xr:uid="{00000000-0004-0000-0000-0000EF030000}"/>
    <hyperlink ref="E1019" location="A126260122X" display="A126260122X" xr:uid="{00000000-0004-0000-0000-0000F0030000}"/>
    <hyperlink ref="E1020" location="A126252854F" display="A126252854F" xr:uid="{00000000-0004-0000-0000-0000F1030000}"/>
    <hyperlink ref="E1021" location="A126267542W" display="A126267542W" xr:uid="{00000000-0004-0000-0000-0000F2030000}"/>
    <hyperlink ref="E1022" location="A126260198V" display="A126260198V" xr:uid="{00000000-0004-0000-0000-0000F3030000}"/>
    <hyperlink ref="E1023" location="A126252830L" display="A126252830L" xr:uid="{00000000-0004-0000-0000-0000F4030000}"/>
    <hyperlink ref="E1024" location="A126267518W" display="A126267518W" xr:uid="{00000000-0004-0000-0000-0000F5030000}"/>
    <hyperlink ref="E1025" location="A126260174A" display="A126260174A" xr:uid="{00000000-0004-0000-0000-0000F6030000}"/>
    <hyperlink ref="E1026" location="A126252834W" display="A126252834W" xr:uid="{00000000-0004-0000-0000-0000F7030000}"/>
    <hyperlink ref="E1027" location="A126267522L" display="A126267522L" xr:uid="{00000000-0004-0000-0000-0000F8030000}"/>
    <hyperlink ref="E1028" location="A126260178K" display="A126260178K" xr:uid="{00000000-0004-0000-0000-0000F9030000}"/>
    <hyperlink ref="E1029" location="A126252878X" display="A126252878X" xr:uid="{00000000-0004-0000-0000-0000FA030000}"/>
    <hyperlink ref="E1030" location="A126267566R" display="A126267566R" xr:uid="{00000000-0004-0000-0000-0000FB030000}"/>
    <hyperlink ref="E1031" location="A126260222J" display="A126260222J" xr:uid="{00000000-0004-0000-0000-0000FC030000}"/>
    <hyperlink ref="E1032" location="A126252142J" display="A126252142J" xr:uid="{00000000-0004-0000-0000-0000FD030000}"/>
    <hyperlink ref="E1033" location="A126266830W" display="A126266830W" xr:uid="{00000000-0004-0000-0000-0000FE030000}"/>
    <hyperlink ref="E1034" location="A126259486R" display="A126259486R" xr:uid="{00000000-0004-0000-0000-0000FF030000}"/>
    <hyperlink ref="E1035" location="A126252178K" display="A126252178K" xr:uid="{00000000-0004-0000-0000-000000040000}"/>
    <hyperlink ref="E1036" location="A126266866X" display="A126266866X" xr:uid="{00000000-0004-0000-0000-000001040000}"/>
    <hyperlink ref="E1037" location="A126259522L" display="A126259522L" xr:uid="{00000000-0004-0000-0000-000002040000}"/>
    <hyperlink ref="E1038" location="A126252126J" display="A126252126J" xr:uid="{00000000-0004-0000-0000-000003040000}"/>
    <hyperlink ref="E1039" location="A126266814W" display="A126266814W" xr:uid="{00000000-0004-0000-0000-000004040000}"/>
    <hyperlink ref="E1040" location="A126259470W" display="A126259470W" xr:uid="{00000000-0004-0000-0000-000005040000}"/>
    <hyperlink ref="E1041" location="A126252182A" display="A126252182A" xr:uid="{00000000-0004-0000-0000-000006040000}"/>
    <hyperlink ref="E1042" location="A126266870R" display="A126266870R" xr:uid="{00000000-0004-0000-0000-000007040000}"/>
    <hyperlink ref="E1043" location="A126259526W" display="A126259526W" xr:uid="{00000000-0004-0000-0000-000008040000}"/>
    <hyperlink ref="E1044" location="A126252186K" display="A126252186K" xr:uid="{00000000-0004-0000-0000-000009040000}"/>
    <hyperlink ref="E1045" location="A126266874X" display="A126266874X" xr:uid="{00000000-0004-0000-0000-00000A040000}"/>
    <hyperlink ref="E1046" location="A126259530L" display="A126259530L" xr:uid="{00000000-0004-0000-0000-00000B040000}"/>
    <hyperlink ref="E1047" location="A126252130X" display="A126252130X" xr:uid="{00000000-0004-0000-0000-00000C040000}"/>
    <hyperlink ref="E1048" location="A126266818F" display="A126266818F" xr:uid="{00000000-0004-0000-0000-00000D040000}"/>
    <hyperlink ref="E1049" location="A126259474F" display="A126259474F" xr:uid="{00000000-0004-0000-0000-00000E040000}"/>
    <hyperlink ref="E1050" location="A126252134J" display="A126252134J" xr:uid="{00000000-0004-0000-0000-00000F040000}"/>
    <hyperlink ref="E1051" location="A126266822W" display="A126266822W" xr:uid="{00000000-0004-0000-0000-000010040000}"/>
    <hyperlink ref="E1052" location="A126259478R" display="A126259478R" xr:uid="{00000000-0004-0000-0000-000011040000}"/>
    <hyperlink ref="E1053" location="A126252158A" display="A126252158A" xr:uid="{00000000-0004-0000-0000-000012040000}"/>
    <hyperlink ref="E1054" location="A126266846R" display="A126266846R" xr:uid="{00000000-0004-0000-0000-000013040000}"/>
    <hyperlink ref="E1055" location="A126259502C" display="A126259502C" xr:uid="{00000000-0004-0000-0000-000014040000}"/>
    <hyperlink ref="E1056" location="A126252102R" display="A126252102R" xr:uid="{00000000-0004-0000-0000-000015040000}"/>
    <hyperlink ref="E1057" location="A126266790R" display="A126266790R" xr:uid="{00000000-0004-0000-0000-000016040000}"/>
    <hyperlink ref="E1058" location="A126259446W" display="A126259446W" xr:uid="{00000000-0004-0000-0000-000017040000}"/>
    <hyperlink ref="E1059" location="A126252190A" display="A126252190A" xr:uid="{00000000-0004-0000-0000-000018040000}"/>
    <hyperlink ref="E1060" location="A126266878J" display="A126266878J" xr:uid="{00000000-0004-0000-0000-000019040000}"/>
    <hyperlink ref="E1061" location="A126259534W" display="A126259534W" xr:uid="{00000000-0004-0000-0000-00001A040000}"/>
    <hyperlink ref="E1062" location="A126252162T" display="A126252162T" xr:uid="{00000000-0004-0000-0000-00001B040000}"/>
    <hyperlink ref="E1063" location="A126266850F" display="A126266850F" xr:uid="{00000000-0004-0000-0000-00001C040000}"/>
    <hyperlink ref="E1064" location="A126259506L" display="A126259506L" xr:uid="{00000000-0004-0000-0000-00001D040000}"/>
    <hyperlink ref="E1065" location="A126252194K" display="A126252194K" xr:uid="{00000000-0004-0000-0000-00001E040000}"/>
    <hyperlink ref="E1066" location="A126266882X" display="A126266882X" xr:uid="{00000000-0004-0000-0000-00001F040000}"/>
    <hyperlink ref="E1067" location="A126259538F" display="A126259538F" xr:uid="{00000000-0004-0000-0000-000020040000}"/>
    <hyperlink ref="E1068" location="A126252106X" display="A126252106X" xr:uid="{00000000-0004-0000-0000-000021040000}"/>
    <hyperlink ref="E1069" location="A126266794X" display="A126266794X" xr:uid="{00000000-0004-0000-0000-000022040000}"/>
    <hyperlink ref="E1070" location="A126259450L" display="A126259450L" xr:uid="{00000000-0004-0000-0000-000023040000}"/>
    <hyperlink ref="E1071" location="A126252066T" display="A126252066T" xr:uid="{00000000-0004-0000-0000-000024040000}"/>
    <hyperlink ref="E1072" location="A126266754F" display="A126266754F" xr:uid="{00000000-0004-0000-0000-000025040000}"/>
    <hyperlink ref="E1073" location="A126259410V" display="A126259410V" xr:uid="{00000000-0004-0000-0000-000026040000}"/>
    <hyperlink ref="E1074" location="A126252078A" display="A126252078A" xr:uid="{00000000-0004-0000-0000-000027040000}"/>
    <hyperlink ref="E1075" location="A126266766R" display="A126266766R" xr:uid="{00000000-0004-0000-0000-000028040000}"/>
    <hyperlink ref="E1076" location="A126259422C" display="A126259422C" xr:uid="{00000000-0004-0000-0000-000029040000}"/>
    <hyperlink ref="E1077" location="A126252138T" display="A126252138T" xr:uid="{00000000-0004-0000-0000-00002A040000}"/>
    <hyperlink ref="E1078" location="A126266826F" display="A126266826F" xr:uid="{00000000-0004-0000-0000-00002B040000}"/>
    <hyperlink ref="E1079" location="A126259482F" display="A126259482F" xr:uid="{00000000-0004-0000-0000-00002C040000}"/>
    <hyperlink ref="E1080" location="A126252082T" display="A126252082T" xr:uid="{00000000-0004-0000-0000-00002D040000}"/>
    <hyperlink ref="E1081" location="A126266770F" display="A126266770F" xr:uid="{00000000-0004-0000-0000-00002E040000}"/>
    <hyperlink ref="E1082" location="A126259426L" display="A126259426L" xr:uid="{00000000-0004-0000-0000-00002F040000}"/>
    <hyperlink ref="E1083" location="A126252074T" display="A126252074T" xr:uid="{00000000-0004-0000-0000-000030040000}"/>
    <hyperlink ref="E1084" location="A126266762F" display="A126266762F" xr:uid="{00000000-0004-0000-0000-000031040000}"/>
    <hyperlink ref="E1085" location="A126259418L" display="A126259418L" xr:uid="{00000000-0004-0000-0000-000032040000}"/>
    <hyperlink ref="E1086" location="A126252166A" display="A126252166A" xr:uid="{00000000-0004-0000-0000-000033040000}"/>
    <hyperlink ref="E1087" location="A126266854R" display="A126266854R" xr:uid="{00000000-0004-0000-0000-000034040000}"/>
    <hyperlink ref="E1088" location="A126259510C" display="A126259510C" xr:uid="{00000000-0004-0000-0000-000035040000}"/>
    <hyperlink ref="E1089" location="A126252170T" display="A126252170T" xr:uid="{00000000-0004-0000-0000-000036040000}"/>
    <hyperlink ref="E1090" location="A126266858X" display="A126266858X" xr:uid="{00000000-0004-0000-0000-000037040000}"/>
    <hyperlink ref="E1091" location="A126259514L" display="A126259514L" xr:uid="{00000000-0004-0000-0000-000038040000}"/>
    <hyperlink ref="E1092" location="A126252090T" display="A126252090T" xr:uid="{00000000-0004-0000-0000-000039040000}"/>
    <hyperlink ref="E1093" location="A126266778X" display="A126266778X" xr:uid="{00000000-0004-0000-0000-00003A040000}"/>
    <hyperlink ref="E1094" location="A126259434L" display="A126259434L" xr:uid="{00000000-0004-0000-0000-00003B040000}"/>
    <hyperlink ref="E1095" location="A126252070J" display="A126252070J" xr:uid="{00000000-0004-0000-0000-00003C040000}"/>
    <hyperlink ref="E1096" location="A126266758R" display="A126266758R" xr:uid="{00000000-0004-0000-0000-00003D040000}"/>
    <hyperlink ref="E1097" location="A126259414C" display="A126259414C" xr:uid="{00000000-0004-0000-0000-00003E040000}"/>
    <hyperlink ref="E1098" location="A126252110R" display="A126252110R" xr:uid="{00000000-0004-0000-0000-00003F040000}"/>
    <hyperlink ref="E1099" location="A126266798J" display="A126266798J" xr:uid="{00000000-0004-0000-0000-000040040000}"/>
    <hyperlink ref="E1100" location="A126259454W" display="A126259454W" xr:uid="{00000000-0004-0000-0000-000041040000}"/>
    <hyperlink ref="E1101" location="A126252086A" display="A126252086A" xr:uid="{00000000-0004-0000-0000-000042040000}"/>
    <hyperlink ref="E1102" location="A126266774R" display="A126266774R" xr:uid="{00000000-0004-0000-0000-000043040000}"/>
    <hyperlink ref="E1103" location="A126259430C" display="A126259430C" xr:uid="{00000000-0004-0000-0000-000044040000}"/>
    <hyperlink ref="E1104" location="A126252114X" display="A126252114X" xr:uid="{00000000-0004-0000-0000-000045040000}"/>
    <hyperlink ref="E1105" location="A126266802L" display="A126266802L" xr:uid="{00000000-0004-0000-0000-000046040000}"/>
    <hyperlink ref="E1106" location="A126259458F" display="A126259458F" xr:uid="{00000000-0004-0000-0000-000047040000}"/>
    <hyperlink ref="E1107" location="A126252094A" display="A126252094A" xr:uid="{00000000-0004-0000-0000-000048040000}"/>
    <hyperlink ref="E1108" location="A126266782R" display="A126266782R" xr:uid="{00000000-0004-0000-0000-000049040000}"/>
    <hyperlink ref="E1109" location="A126259438W" display="A126259438W" xr:uid="{00000000-0004-0000-0000-00004A040000}"/>
    <hyperlink ref="E1110" location="A126252118J" display="A126252118J" xr:uid="{00000000-0004-0000-0000-00004B040000}"/>
    <hyperlink ref="E1111" location="A126266806W" display="A126266806W" xr:uid="{00000000-0004-0000-0000-00004C040000}"/>
    <hyperlink ref="E1112" location="A126259462W" display="A126259462W" xr:uid="{00000000-0004-0000-0000-00004D040000}"/>
    <hyperlink ref="E1113" location="A126252146T" display="A126252146T" xr:uid="{00000000-0004-0000-0000-00004E040000}"/>
    <hyperlink ref="E1114" location="A126266834F" display="A126266834F" xr:uid="{00000000-0004-0000-0000-00004F040000}"/>
    <hyperlink ref="E1115" location="A126259490F" display="A126259490F" xr:uid="{00000000-0004-0000-0000-000050040000}"/>
    <hyperlink ref="E1116" location="A126252122X" display="A126252122X" xr:uid="{00000000-0004-0000-0000-000051040000}"/>
    <hyperlink ref="E1117" location="A126266810L" display="A126266810L" xr:uid="{00000000-0004-0000-0000-000052040000}"/>
    <hyperlink ref="E1118" location="A126259466F" display="A126259466F" xr:uid="{00000000-0004-0000-0000-000053040000}"/>
    <hyperlink ref="E1119" location="A126252098K" display="A126252098K" xr:uid="{00000000-0004-0000-0000-000054040000}"/>
    <hyperlink ref="E1120" location="A126266786X" display="A126266786X" xr:uid="{00000000-0004-0000-0000-000055040000}"/>
    <hyperlink ref="E1121" location="A126259442L" display="A126259442L" xr:uid="{00000000-0004-0000-0000-000056040000}"/>
    <hyperlink ref="E1122" location="A126252174A" display="A126252174A" xr:uid="{00000000-0004-0000-0000-000057040000}"/>
    <hyperlink ref="E1123" location="A126266862R" display="A126266862R" xr:uid="{00000000-0004-0000-0000-000058040000}"/>
    <hyperlink ref="E1124" location="A126259518W" display="A126259518W" xr:uid="{00000000-0004-0000-0000-000059040000}"/>
    <hyperlink ref="E1125" location="A126252150J" display="A126252150J" xr:uid="{00000000-0004-0000-0000-00005A040000}"/>
    <hyperlink ref="E1126" location="A126266838R" display="A126266838R" xr:uid="{00000000-0004-0000-0000-00005B040000}"/>
    <hyperlink ref="E1127" location="A126259494R" display="A126259494R" xr:uid="{00000000-0004-0000-0000-00005C040000}"/>
    <hyperlink ref="E1128" location="A126252154T" display="A126252154T" xr:uid="{00000000-0004-0000-0000-00005D040000}"/>
    <hyperlink ref="E1129" location="A126266842F" display="A126266842F" xr:uid="{00000000-0004-0000-0000-00005E040000}"/>
    <hyperlink ref="E1130" location="A126259498X" display="A126259498X" xr:uid="{00000000-0004-0000-0000-00005F040000}"/>
    <hyperlink ref="E1131" location="A126252198V" display="A126252198V" xr:uid="{00000000-0004-0000-0000-000060040000}"/>
    <hyperlink ref="E1132" location="A126266886J" display="A126266886J" xr:uid="{00000000-0004-0000-0000-000061040000}"/>
    <hyperlink ref="E1133" location="A126259542W" display="A126259542W" xr:uid="{00000000-0004-0000-0000-000062040000}"/>
    <hyperlink ref="E1134" location="A126252278V" display="A126252278V" xr:uid="{00000000-0004-0000-0000-000063040000}"/>
    <hyperlink ref="E1135" location="A126266966J" display="A126266966J" xr:uid="{00000000-0004-0000-0000-000064040000}"/>
    <hyperlink ref="E1136" location="A126259622W" display="A126259622W" xr:uid="{00000000-0004-0000-0000-000065040000}"/>
    <hyperlink ref="E1137" location="A126252314T" display="A126252314T" xr:uid="{00000000-0004-0000-0000-000066040000}"/>
    <hyperlink ref="E1138" location="A126267002J" display="A126267002J" xr:uid="{00000000-0004-0000-0000-000067040000}"/>
    <hyperlink ref="E1139" location="A126259658X" display="A126259658X" xr:uid="{00000000-0004-0000-0000-000068040000}"/>
    <hyperlink ref="E1140" location="A126252262A" display="A126252262A" xr:uid="{00000000-0004-0000-0000-000069040000}"/>
    <hyperlink ref="E1141" location="A126266950R" display="A126266950R" xr:uid="{00000000-0004-0000-0000-00006A040000}"/>
    <hyperlink ref="E1142" location="A126259606W" display="A126259606W" xr:uid="{00000000-0004-0000-0000-00006B040000}"/>
    <hyperlink ref="E1143" location="A126252318A" display="A126252318A" xr:uid="{00000000-0004-0000-0000-00006C040000}"/>
    <hyperlink ref="E1144" location="A126267006T" display="A126267006T" xr:uid="{00000000-0004-0000-0000-00006D040000}"/>
    <hyperlink ref="E1145" location="A126259662R" display="A126259662R" xr:uid="{00000000-0004-0000-0000-00006E040000}"/>
    <hyperlink ref="E1146" location="A126252322T" display="A126252322T" xr:uid="{00000000-0004-0000-0000-00006F040000}"/>
    <hyperlink ref="E1147" location="A126267010J" display="A126267010J" xr:uid="{00000000-0004-0000-0000-000070040000}"/>
    <hyperlink ref="E1148" location="A126259666X" display="A126259666X" xr:uid="{00000000-0004-0000-0000-000071040000}"/>
    <hyperlink ref="E1149" location="A126252266K" display="A126252266K" xr:uid="{00000000-0004-0000-0000-000072040000}"/>
    <hyperlink ref="E1150" location="A126266954X" display="A126266954X" xr:uid="{00000000-0004-0000-0000-000073040000}"/>
    <hyperlink ref="E1151" location="A126259610L" display="A126259610L" xr:uid="{00000000-0004-0000-0000-000074040000}"/>
    <hyperlink ref="E1152" location="A126252270A" display="A126252270A" xr:uid="{00000000-0004-0000-0000-000075040000}"/>
    <hyperlink ref="E1153" location="A126266958J" display="A126266958J" xr:uid="{00000000-0004-0000-0000-000076040000}"/>
    <hyperlink ref="E1154" location="A126259614W" display="A126259614W" xr:uid="{00000000-0004-0000-0000-000077040000}"/>
    <hyperlink ref="E1155" location="A126252294V" display="A126252294V" xr:uid="{00000000-0004-0000-0000-000078040000}"/>
    <hyperlink ref="E1156" location="A126266982J" display="A126266982J" xr:uid="{00000000-0004-0000-0000-000079040000}"/>
    <hyperlink ref="E1157" location="A126259638R" display="A126259638R" xr:uid="{00000000-0004-0000-0000-00007A040000}"/>
    <hyperlink ref="E1158" location="A126252238A" display="A126252238A" xr:uid="{00000000-0004-0000-0000-00007B040000}"/>
    <hyperlink ref="E1159" location="A126266926R" display="A126266926R" xr:uid="{00000000-0004-0000-0000-00007C040000}"/>
    <hyperlink ref="E1160" location="A126259582R" display="A126259582R" xr:uid="{00000000-0004-0000-0000-00007D040000}"/>
    <hyperlink ref="E1161" location="A126252326A" display="A126252326A" xr:uid="{00000000-0004-0000-0000-00007E040000}"/>
    <hyperlink ref="E1162" location="A126267014T" display="A126267014T" xr:uid="{00000000-0004-0000-0000-00007F040000}"/>
    <hyperlink ref="E1163" location="A126259670R" display="A126259670R" xr:uid="{00000000-0004-0000-0000-000080040000}"/>
    <hyperlink ref="E1164" location="A126252298C" display="A126252298C" xr:uid="{00000000-0004-0000-0000-000081040000}"/>
    <hyperlink ref="E1165" location="A126266986T" display="A126266986T" xr:uid="{00000000-0004-0000-0000-000082040000}"/>
    <hyperlink ref="E1166" location="A126259642F" display="A126259642F" xr:uid="{00000000-0004-0000-0000-000083040000}"/>
    <hyperlink ref="E1167" location="A126252330T" display="A126252330T" xr:uid="{00000000-0004-0000-0000-000084040000}"/>
    <hyperlink ref="E1168" location="A126267018A" display="A126267018A" xr:uid="{00000000-0004-0000-0000-000085040000}"/>
    <hyperlink ref="E1169" location="A126259674X" display="A126259674X" xr:uid="{00000000-0004-0000-0000-000086040000}"/>
    <hyperlink ref="E1170" location="A126252242T" display="A126252242T" xr:uid="{00000000-0004-0000-0000-000087040000}"/>
    <hyperlink ref="E1171" location="A126266930F" display="A126266930F" xr:uid="{00000000-0004-0000-0000-000088040000}"/>
    <hyperlink ref="E1172" location="A126259586X" display="A126259586X" xr:uid="{00000000-0004-0000-0000-000089040000}"/>
    <hyperlink ref="E1173" location="A126252202X" display="A126252202X" xr:uid="{00000000-0004-0000-0000-00008A040000}"/>
    <hyperlink ref="E1174" location="A126266890X" display="A126266890X" xr:uid="{00000000-0004-0000-0000-00008B040000}"/>
    <hyperlink ref="E1175" location="A126259546F" display="A126259546F" xr:uid="{00000000-0004-0000-0000-00008C040000}"/>
    <hyperlink ref="E1176" location="A126252214J" display="A126252214J" xr:uid="{00000000-0004-0000-0000-00008D040000}"/>
    <hyperlink ref="E1177" location="A126266902W" display="A126266902W" xr:uid="{00000000-0004-0000-0000-00008E040000}"/>
    <hyperlink ref="E1178" location="A126259558R" display="A126259558R" xr:uid="{00000000-0004-0000-0000-00008F040000}"/>
    <hyperlink ref="E1179" location="A126252274K" display="A126252274K" xr:uid="{00000000-0004-0000-0000-000090040000}"/>
    <hyperlink ref="E1180" location="A126266962X" display="A126266962X" xr:uid="{00000000-0004-0000-0000-000091040000}"/>
    <hyperlink ref="E1181" location="A126259618F" display="A126259618F" xr:uid="{00000000-0004-0000-0000-000092040000}"/>
    <hyperlink ref="E1182" location="A126252218T" display="A126252218T" xr:uid="{00000000-0004-0000-0000-000093040000}"/>
    <hyperlink ref="E1183" location="A126266906F" display="A126266906F" xr:uid="{00000000-0004-0000-0000-000094040000}"/>
    <hyperlink ref="E1184" location="A126259562F" display="A126259562F" xr:uid="{00000000-0004-0000-0000-000095040000}"/>
    <hyperlink ref="E1185" location="A126252210X" display="A126252210X" xr:uid="{00000000-0004-0000-0000-000096040000}"/>
    <hyperlink ref="E1186" location="A126266898T" display="A126266898T" xr:uid="{00000000-0004-0000-0000-000097040000}"/>
    <hyperlink ref="E1187" location="A126259554F" display="A126259554F" xr:uid="{00000000-0004-0000-0000-000098040000}"/>
    <hyperlink ref="E1188" location="A126252302J" display="A126252302J" xr:uid="{00000000-0004-0000-0000-000099040000}"/>
    <hyperlink ref="E1189" location="A126266990J" display="A126266990J" xr:uid="{00000000-0004-0000-0000-00009A040000}"/>
    <hyperlink ref="E1190" location="A126259646R" display="A126259646R" xr:uid="{00000000-0004-0000-0000-00009B040000}"/>
    <hyperlink ref="E1191" location="A126252306T" display="A126252306T" xr:uid="{00000000-0004-0000-0000-00009C040000}"/>
    <hyperlink ref="E1192" location="A126266994T" display="A126266994T" xr:uid="{00000000-0004-0000-0000-00009D040000}"/>
    <hyperlink ref="E1193" location="A126259650F" display="A126259650F" xr:uid="{00000000-0004-0000-0000-00009E040000}"/>
    <hyperlink ref="E1194" location="A126252226T" display="A126252226T" xr:uid="{00000000-0004-0000-0000-00009F040000}"/>
    <hyperlink ref="E1195" location="A126266914F" display="A126266914F" xr:uid="{00000000-0004-0000-0000-0000A0040000}"/>
    <hyperlink ref="E1196" location="A126259570F" display="A126259570F" xr:uid="{00000000-0004-0000-0000-0000A1040000}"/>
    <hyperlink ref="E1197" location="A126252206J" display="A126252206J" xr:uid="{00000000-0004-0000-0000-0000A2040000}"/>
    <hyperlink ref="E1198" location="A126266894J" display="A126266894J" xr:uid="{00000000-0004-0000-0000-0000A3040000}"/>
    <hyperlink ref="E1199" location="A126259550W" display="A126259550W" xr:uid="{00000000-0004-0000-0000-0000A4040000}"/>
    <hyperlink ref="E1200" location="A126252246A" display="A126252246A" xr:uid="{00000000-0004-0000-0000-0000A5040000}"/>
    <hyperlink ref="E1201" location="A126266934R" display="A126266934R" xr:uid="{00000000-0004-0000-0000-0000A6040000}"/>
    <hyperlink ref="E1202" location="A126259590R" display="A126259590R" xr:uid="{00000000-0004-0000-0000-0000A7040000}"/>
    <hyperlink ref="E1203" location="A126252222J" display="A126252222J" xr:uid="{00000000-0004-0000-0000-0000A8040000}"/>
    <hyperlink ref="E1204" location="A126266910W" display="A126266910W" xr:uid="{00000000-0004-0000-0000-0000A9040000}"/>
    <hyperlink ref="E1205" location="A126259566R" display="A126259566R" xr:uid="{00000000-0004-0000-0000-0000AA040000}"/>
    <hyperlink ref="E1206" location="A126252250T" display="A126252250T" xr:uid="{00000000-0004-0000-0000-0000AB040000}"/>
    <hyperlink ref="E1207" location="A126266938X" display="A126266938X" xr:uid="{00000000-0004-0000-0000-0000AC040000}"/>
    <hyperlink ref="E1208" location="A126259594X" display="A126259594X" xr:uid="{00000000-0004-0000-0000-0000AD040000}"/>
    <hyperlink ref="E1209" location="A126252230J" display="A126252230J" xr:uid="{00000000-0004-0000-0000-0000AE040000}"/>
    <hyperlink ref="E1210" location="A126266918R" display="A126266918R" xr:uid="{00000000-0004-0000-0000-0000AF040000}"/>
    <hyperlink ref="E1211" location="A126259574R" display="A126259574R" xr:uid="{00000000-0004-0000-0000-0000B0040000}"/>
    <hyperlink ref="E1212" location="A126252254A" display="A126252254A" xr:uid="{00000000-0004-0000-0000-0000B1040000}"/>
    <hyperlink ref="E1213" location="A126266942R" display="A126266942R" xr:uid="{00000000-0004-0000-0000-0000B2040000}"/>
    <hyperlink ref="E1214" location="A126259598J" display="A126259598J" xr:uid="{00000000-0004-0000-0000-0000B3040000}"/>
    <hyperlink ref="E1215" location="A126252282K" display="A126252282K" xr:uid="{00000000-0004-0000-0000-0000B4040000}"/>
    <hyperlink ref="E1216" location="A126266970X" display="A126266970X" xr:uid="{00000000-0004-0000-0000-0000B5040000}"/>
    <hyperlink ref="E1217" location="A126259626F" display="A126259626F" xr:uid="{00000000-0004-0000-0000-0000B6040000}"/>
    <hyperlink ref="E1218" location="A126252258K" display="A126252258K" xr:uid="{00000000-0004-0000-0000-0000B7040000}"/>
    <hyperlink ref="E1219" location="A126266946X" display="A126266946X" xr:uid="{00000000-0004-0000-0000-0000B8040000}"/>
    <hyperlink ref="E1220" location="A126259602L" display="A126259602L" xr:uid="{00000000-0004-0000-0000-0000B9040000}"/>
    <hyperlink ref="E1221" location="A126252234T" display="A126252234T" xr:uid="{00000000-0004-0000-0000-0000BA040000}"/>
    <hyperlink ref="E1222" location="A126266922F" display="A126266922F" xr:uid="{00000000-0004-0000-0000-0000BB040000}"/>
    <hyperlink ref="E1223" location="A126259578X" display="A126259578X" xr:uid="{00000000-0004-0000-0000-0000BC040000}"/>
    <hyperlink ref="E1224" location="A126252310J" display="A126252310J" xr:uid="{00000000-0004-0000-0000-0000BD040000}"/>
    <hyperlink ref="E1225" location="A126266998A" display="A126266998A" xr:uid="{00000000-0004-0000-0000-0000BE040000}"/>
    <hyperlink ref="E1226" location="A126259654R" display="A126259654R" xr:uid="{00000000-0004-0000-0000-0000BF040000}"/>
    <hyperlink ref="E1227" location="A126252286V" display="A126252286V" xr:uid="{00000000-0004-0000-0000-0000C0040000}"/>
    <hyperlink ref="E1228" location="A126266974J" display="A126266974J" xr:uid="{00000000-0004-0000-0000-0000C1040000}"/>
    <hyperlink ref="E1229" location="A126259630W" display="A126259630W" xr:uid="{00000000-0004-0000-0000-0000C2040000}"/>
    <hyperlink ref="E1230" location="A126252290K" display="A126252290K" xr:uid="{00000000-0004-0000-0000-0000C3040000}"/>
    <hyperlink ref="E1231" location="A126266978T" display="A126266978T" xr:uid="{00000000-0004-0000-0000-0000C4040000}"/>
    <hyperlink ref="E1232" location="A126259634F" display="A126259634F" xr:uid="{00000000-0004-0000-0000-0000C5040000}"/>
    <hyperlink ref="E1233" location="A126252334A" display="A126252334A" xr:uid="{00000000-0004-0000-0000-0000C6040000}"/>
    <hyperlink ref="E1234" location="A126267022T" display="A126267022T" xr:uid="{00000000-0004-0000-0000-0000C7040000}"/>
    <hyperlink ref="E1235" location="A126259678J" display="A126259678J" xr:uid="{00000000-0004-0000-0000-0000C8040000}"/>
    <hyperlink ref="E1236" location="A126252414A" display="A126252414A" xr:uid="{00000000-0004-0000-0000-0000C9040000}"/>
    <hyperlink ref="E1237" location="A126267102T" display="A126267102T" xr:uid="{00000000-0004-0000-0000-0000CA040000}"/>
    <hyperlink ref="E1238" location="A126259758J" display="A126259758J" xr:uid="{00000000-0004-0000-0000-0000CB040000}"/>
    <hyperlink ref="E1239" location="A126252450K" display="A126252450K" xr:uid="{00000000-0004-0000-0000-0000CC040000}"/>
    <hyperlink ref="E1240" location="A126267138V" display="A126267138V" xr:uid="{00000000-0004-0000-0000-0000CD040000}"/>
    <hyperlink ref="E1241" location="A126259794T" display="A126259794T" xr:uid="{00000000-0004-0000-0000-0000CE040000}"/>
    <hyperlink ref="E1242" location="A126252398L" display="A126252398L" xr:uid="{00000000-0004-0000-0000-0000CF040000}"/>
    <hyperlink ref="E1243" location="A126267086C" display="A126267086C" xr:uid="{00000000-0004-0000-0000-0000D0040000}"/>
    <hyperlink ref="E1244" location="A126259742R" display="A126259742R" xr:uid="{00000000-0004-0000-0000-0000D1040000}"/>
    <hyperlink ref="E1245" location="A126252454V" display="A126252454V" xr:uid="{00000000-0004-0000-0000-0000D2040000}"/>
    <hyperlink ref="E1246" location="A126267142K" display="A126267142K" xr:uid="{00000000-0004-0000-0000-0000D3040000}"/>
    <hyperlink ref="E1247" location="A126259798A" display="A126259798A" xr:uid="{00000000-0004-0000-0000-0000D4040000}"/>
    <hyperlink ref="E1248" location="A126252458C" display="A126252458C" xr:uid="{00000000-0004-0000-0000-0000D5040000}"/>
    <hyperlink ref="E1249" location="A126267146V" display="A126267146V" xr:uid="{00000000-0004-0000-0000-0000D6040000}"/>
    <hyperlink ref="E1250" location="A126259802F" display="A126259802F" xr:uid="{00000000-0004-0000-0000-0000D7040000}"/>
    <hyperlink ref="E1251" location="A126252402T" display="A126252402T" xr:uid="{00000000-0004-0000-0000-0000D8040000}"/>
    <hyperlink ref="E1252" location="A126267090V" display="A126267090V" xr:uid="{00000000-0004-0000-0000-0000D9040000}"/>
    <hyperlink ref="E1253" location="A126259746X" display="A126259746X" xr:uid="{00000000-0004-0000-0000-0000DA040000}"/>
    <hyperlink ref="E1254" location="A126252406A" display="A126252406A" xr:uid="{00000000-0004-0000-0000-0000DB040000}"/>
    <hyperlink ref="E1255" location="A126267094C" display="A126267094C" xr:uid="{00000000-0004-0000-0000-0000DC040000}"/>
    <hyperlink ref="E1256" location="A126259750R" display="A126259750R" xr:uid="{00000000-0004-0000-0000-0000DD040000}"/>
    <hyperlink ref="E1257" location="A126252430A" display="A126252430A" xr:uid="{00000000-0004-0000-0000-0000DE040000}"/>
    <hyperlink ref="E1258" location="A126267118K" display="A126267118K" xr:uid="{00000000-0004-0000-0000-0000DF040000}"/>
    <hyperlink ref="E1259" location="A126259774J" display="A126259774J" xr:uid="{00000000-0004-0000-0000-0000E0040000}"/>
    <hyperlink ref="E1260" location="A126252374V" display="A126252374V" xr:uid="{00000000-0004-0000-0000-0000E1040000}"/>
    <hyperlink ref="E1261" location="A126267062K" display="A126267062K" xr:uid="{00000000-0004-0000-0000-0000E2040000}"/>
    <hyperlink ref="E1262" location="A126259718R" display="A126259718R" xr:uid="{00000000-0004-0000-0000-0000E3040000}"/>
    <hyperlink ref="E1263" location="A126252462V" display="A126252462V" xr:uid="{00000000-0004-0000-0000-0000E4040000}"/>
    <hyperlink ref="E1264" location="A126267150K" display="A126267150K" xr:uid="{00000000-0004-0000-0000-0000E5040000}"/>
    <hyperlink ref="E1265" location="A126259806R" display="A126259806R" xr:uid="{00000000-0004-0000-0000-0000E6040000}"/>
    <hyperlink ref="E1266" location="A126252434K" display="A126252434K" xr:uid="{00000000-0004-0000-0000-0000E7040000}"/>
    <hyperlink ref="E1267" location="A126267122A" display="A126267122A" xr:uid="{00000000-0004-0000-0000-0000E8040000}"/>
    <hyperlink ref="E1268" location="A126259778T" display="A126259778T" xr:uid="{00000000-0004-0000-0000-0000E9040000}"/>
    <hyperlink ref="E1269" location="A126252466C" display="A126252466C" xr:uid="{00000000-0004-0000-0000-0000EA040000}"/>
    <hyperlink ref="E1270" location="A126267154V" display="A126267154V" xr:uid="{00000000-0004-0000-0000-0000EB040000}"/>
    <hyperlink ref="E1271" location="A126259810F" display="A126259810F" xr:uid="{00000000-0004-0000-0000-0000EC040000}"/>
    <hyperlink ref="E1272" location="A126252378C" display="A126252378C" xr:uid="{00000000-0004-0000-0000-0000ED040000}"/>
    <hyperlink ref="E1273" location="A126267066V" display="A126267066V" xr:uid="{00000000-0004-0000-0000-0000EE040000}"/>
    <hyperlink ref="E1274" location="A126259722F" display="A126259722F" xr:uid="{00000000-0004-0000-0000-0000EF040000}"/>
    <hyperlink ref="E1275" location="A126252338K" display="A126252338K" xr:uid="{00000000-0004-0000-0000-0000F0040000}"/>
    <hyperlink ref="E1276" location="A126267026A" display="A126267026A" xr:uid="{00000000-0004-0000-0000-0000F1040000}"/>
    <hyperlink ref="E1277" location="A126259682X" display="A126259682X" xr:uid="{00000000-0004-0000-0000-0000F2040000}"/>
    <hyperlink ref="E1278" location="A126252350A" display="A126252350A" xr:uid="{00000000-0004-0000-0000-0000F3040000}"/>
    <hyperlink ref="E1279" location="A126267038K" display="A126267038K" xr:uid="{00000000-0004-0000-0000-0000F4040000}"/>
    <hyperlink ref="E1280" location="A126259694J" display="A126259694J" xr:uid="{00000000-0004-0000-0000-0000F5040000}"/>
    <hyperlink ref="E1281" location="A126252410T" display="A126252410T" xr:uid="{00000000-0004-0000-0000-0000F6040000}"/>
    <hyperlink ref="E1282" location="A126267098L" display="A126267098L" xr:uid="{00000000-0004-0000-0000-0000F7040000}"/>
    <hyperlink ref="E1283" location="A126259754X" display="A126259754X" xr:uid="{00000000-0004-0000-0000-0000F8040000}"/>
    <hyperlink ref="E1284" location="A126252354K" display="A126252354K" xr:uid="{00000000-0004-0000-0000-0000F9040000}"/>
    <hyperlink ref="E1285" location="A126267042A" display="A126267042A" xr:uid="{00000000-0004-0000-0000-0000FA040000}"/>
    <hyperlink ref="E1286" location="A126259698T" display="A126259698T" xr:uid="{00000000-0004-0000-0000-0000FB040000}"/>
    <hyperlink ref="E1287" location="A126252346K" display="A126252346K" xr:uid="{00000000-0004-0000-0000-0000FC040000}"/>
    <hyperlink ref="E1288" location="A126267034A" display="A126267034A" xr:uid="{00000000-0004-0000-0000-0000FD040000}"/>
    <hyperlink ref="E1289" location="A126259690X" display="A126259690X" xr:uid="{00000000-0004-0000-0000-0000FE040000}"/>
    <hyperlink ref="E1290" location="A126252438V" display="A126252438V" xr:uid="{00000000-0004-0000-0000-0000FF040000}"/>
    <hyperlink ref="E1291" location="A126267126K" display="A126267126K" xr:uid="{00000000-0004-0000-0000-000000050000}"/>
    <hyperlink ref="E1292" location="A126259782J" display="A126259782J" xr:uid="{00000000-0004-0000-0000-000001050000}"/>
    <hyperlink ref="E1293" location="A126252442K" display="A126252442K" xr:uid="{00000000-0004-0000-0000-000002050000}"/>
    <hyperlink ref="E1294" location="A126267130A" display="A126267130A" xr:uid="{00000000-0004-0000-0000-000003050000}"/>
    <hyperlink ref="E1295" location="A126259786T" display="A126259786T" xr:uid="{00000000-0004-0000-0000-000004050000}"/>
    <hyperlink ref="E1296" location="A126252362K" display="A126252362K" xr:uid="{00000000-0004-0000-0000-000005050000}"/>
    <hyperlink ref="E1297" location="A126267050A" display="A126267050A" xr:uid="{00000000-0004-0000-0000-000006050000}"/>
    <hyperlink ref="E1298" location="A126259706F" display="A126259706F" xr:uid="{00000000-0004-0000-0000-000007050000}"/>
    <hyperlink ref="E1299" location="A126252342A" display="A126252342A" xr:uid="{00000000-0004-0000-0000-000008050000}"/>
    <hyperlink ref="E1300" location="A126267030T" display="A126267030T" xr:uid="{00000000-0004-0000-0000-000009050000}"/>
    <hyperlink ref="E1301" location="A126259686J" display="A126259686J" xr:uid="{00000000-0004-0000-0000-00000A050000}"/>
    <hyperlink ref="E1302" location="A126252382V" display="A126252382V" xr:uid="{00000000-0004-0000-0000-00000B050000}"/>
    <hyperlink ref="E1303" location="A126267070K" display="A126267070K" xr:uid="{00000000-0004-0000-0000-00000C050000}"/>
    <hyperlink ref="E1304" location="A126259726R" display="A126259726R" xr:uid="{00000000-0004-0000-0000-00000D050000}"/>
    <hyperlink ref="E1305" location="A126252358V" display="A126252358V" xr:uid="{00000000-0004-0000-0000-00000E050000}"/>
    <hyperlink ref="E1306" location="A126267046K" display="A126267046K" xr:uid="{00000000-0004-0000-0000-00000F050000}"/>
    <hyperlink ref="E1307" location="A126259702W" display="A126259702W" xr:uid="{00000000-0004-0000-0000-000010050000}"/>
    <hyperlink ref="E1308" location="A126252386C" display="A126252386C" xr:uid="{00000000-0004-0000-0000-000011050000}"/>
    <hyperlink ref="E1309" location="A126267074V" display="A126267074V" xr:uid="{00000000-0004-0000-0000-000012050000}"/>
    <hyperlink ref="E1310" location="A126259730F" display="A126259730F" xr:uid="{00000000-0004-0000-0000-000013050000}"/>
    <hyperlink ref="E1311" location="A126252366V" display="A126252366V" xr:uid="{00000000-0004-0000-0000-000014050000}"/>
    <hyperlink ref="E1312" location="A126267054K" display="A126267054K" xr:uid="{00000000-0004-0000-0000-000015050000}"/>
    <hyperlink ref="E1313" location="A126259710W" display="A126259710W" xr:uid="{00000000-0004-0000-0000-000016050000}"/>
    <hyperlink ref="E1314" location="A126252390V" display="A126252390V" xr:uid="{00000000-0004-0000-0000-000017050000}"/>
    <hyperlink ref="E1315" location="A126267078C" display="A126267078C" xr:uid="{00000000-0004-0000-0000-000018050000}"/>
    <hyperlink ref="E1316" location="A126259734R" display="A126259734R" xr:uid="{00000000-0004-0000-0000-000019050000}"/>
    <hyperlink ref="E1317" location="A126252418K" display="A126252418K" xr:uid="{00000000-0004-0000-0000-00001A050000}"/>
    <hyperlink ref="E1318" location="A126267106A" display="A126267106A" xr:uid="{00000000-0004-0000-0000-00001B050000}"/>
    <hyperlink ref="E1319" location="A126259762X" display="A126259762X" xr:uid="{00000000-0004-0000-0000-00001C050000}"/>
    <hyperlink ref="E1320" location="A126252394C" display="A126252394C" xr:uid="{00000000-0004-0000-0000-00001D050000}"/>
    <hyperlink ref="E1321" location="A126267082V" display="A126267082V" xr:uid="{00000000-0004-0000-0000-00001E050000}"/>
    <hyperlink ref="E1322" location="A126259738X" display="A126259738X" xr:uid="{00000000-0004-0000-0000-00001F050000}"/>
    <hyperlink ref="E1323" location="A126252370K" display="A126252370K" xr:uid="{00000000-0004-0000-0000-000020050000}"/>
    <hyperlink ref="E1324" location="A126267058V" display="A126267058V" xr:uid="{00000000-0004-0000-0000-000021050000}"/>
    <hyperlink ref="E1325" location="A126259714F" display="A126259714F" xr:uid="{00000000-0004-0000-0000-000022050000}"/>
    <hyperlink ref="E1326" location="A126252446V" display="A126252446V" xr:uid="{00000000-0004-0000-0000-000023050000}"/>
    <hyperlink ref="E1327" location="A126267134K" display="A126267134K" xr:uid="{00000000-0004-0000-0000-000024050000}"/>
    <hyperlink ref="E1328" location="A126259790J" display="A126259790J" xr:uid="{00000000-0004-0000-0000-000025050000}"/>
    <hyperlink ref="E1329" location="A126252422A" display="A126252422A" xr:uid="{00000000-0004-0000-0000-000026050000}"/>
    <hyperlink ref="E1330" location="A126267110T" display="A126267110T" xr:uid="{00000000-0004-0000-0000-000027050000}"/>
    <hyperlink ref="E1331" location="A126259766J" display="A126259766J" xr:uid="{00000000-0004-0000-0000-000028050000}"/>
    <hyperlink ref="E1332" location="A126252426K" display="A126252426K" xr:uid="{00000000-0004-0000-0000-000029050000}"/>
    <hyperlink ref="E1333" location="A126267114A" display="A126267114A" xr:uid="{00000000-0004-0000-0000-00002A050000}"/>
    <hyperlink ref="E1334" location="A126259770X" display="A126259770X" xr:uid="{00000000-0004-0000-0000-00002B050000}"/>
    <hyperlink ref="E1335" location="A126252470V" display="A126252470V" xr:uid="{00000000-0004-0000-0000-00002C050000}"/>
    <hyperlink ref="E1336" location="A126267158C" display="A126267158C" xr:uid="{00000000-0004-0000-0000-00002D050000}"/>
    <hyperlink ref="E1337" location="A126259814R" display="A126259814R" xr:uid="{00000000-0004-0000-0000-00002E050000}"/>
    <hyperlink ref="E1338" location="A126251870L" display="A126251870L" xr:uid="{00000000-0004-0000-0000-00002F050000}"/>
    <hyperlink ref="E1339" location="A126266558W" display="A126266558W" xr:uid="{00000000-0004-0000-0000-000030050000}"/>
    <hyperlink ref="E1340" location="A126259214K" display="A126259214K" xr:uid="{00000000-0004-0000-0000-000031050000}"/>
    <hyperlink ref="E1341" location="A126251906C" display="A126251906C" xr:uid="{00000000-0004-0000-0000-000032050000}"/>
    <hyperlink ref="E1342" location="A126266594F" display="A126266594F" xr:uid="{00000000-0004-0000-0000-000033050000}"/>
    <hyperlink ref="E1343" location="A126259250V" display="A126259250V" xr:uid="{00000000-0004-0000-0000-000034050000}"/>
    <hyperlink ref="E1344" location="A126251854L" display="A126251854L" xr:uid="{00000000-0004-0000-0000-000035050000}"/>
    <hyperlink ref="E1345" location="A126266542C" display="A126266542C" xr:uid="{00000000-0004-0000-0000-000036050000}"/>
    <hyperlink ref="E1346" location="A126259198W" display="A126259198W" xr:uid="{00000000-0004-0000-0000-000037050000}"/>
    <hyperlink ref="E1347" location="A126251910V" display="A126251910V" xr:uid="{00000000-0004-0000-0000-000038050000}"/>
    <hyperlink ref="E1348" location="A126266598R" display="A126266598R" xr:uid="{00000000-0004-0000-0000-000039050000}"/>
    <hyperlink ref="E1349" location="A126259254C" display="A126259254C" xr:uid="{00000000-0004-0000-0000-00003A050000}"/>
    <hyperlink ref="E1350" location="A126251914C" display="A126251914C" xr:uid="{00000000-0004-0000-0000-00003B050000}"/>
    <hyperlink ref="E1351" location="A126266602V" display="A126266602V" xr:uid="{00000000-0004-0000-0000-00003C050000}"/>
    <hyperlink ref="E1352" location="A126259258L" display="A126259258L" xr:uid="{00000000-0004-0000-0000-00003D050000}"/>
    <hyperlink ref="E1353" location="A126251858W" display="A126251858W" xr:uid="{00000000-0004-0000-0000-00003E050000}"/>
    <hyperlink ref="E1354" location="A126266546L" display="A126266546L" xr:uid="{00000000-0004-0000-0000-00003F050000}"/>
    <hyperlink ref="E1355" location="A126259202A" display="A126259202A" xr:uid="{00000000-0004-0000-0000-000040050000}"/>
    <hyperlink ref="E1356" location="A126251862L" display="A126251862L" xr:uid="{00000000-0004-0000-0000-000041050000}"/>
    <hyperlink ref="E1357" location="A126266550C" display="A126266550C" xr:uid="{00000000-0004-0000-0000-000042050000}"/>
    <hyperlink ref="E1358" location="A126259206K" display="A126259206K" xr:uid="{00000000-0004-0000-0000-000043050000}"/>
    <hyperlink ref="E1359" location="A126251886F" display="A126251886F" xr:uid="{00000000-0004-0000-0000-000044050000}"/>
    <hyperlink ref="E1360" location="A126266574W" display="A126266574W" xr:uid="{00000000-0004-0000-0000-000045050000}"/>
    <hyperlink ref="E1361" location="A126259230K" display="A126259230K" xr:uid="{00000000-0004-0000-0000-000046050000}"/>
    <hyperlink ref="E1362" location="A126251830V" display="A126251830V" xr:uid="{00000000-0004-0000-0000-000047050000}"/>
    <hyperlink ref="E1363" location="A126266518C" display="A126266518C" xr:uid="{00000000-0004-0000-0000-000048050000}"/>
    <hyperlink ref="E1364" location="A126259174C" display="A126259174C" xr:uid="{00000000-0004-0000-0000-000049050000}"/>
    <hyperlink ref="E1365" location="A126251918L" display="A126251918L" xr:uid="{00000000-0004-0000-0000-00004A050000}"/>
    <hyperlink ref="E1366" location="A126266606C" display="A126266606C" xr:uid="{00000000-0004-0000-0000-00004B050000}"/>
    <hyperlink ref="E1367" location="A126259262C" display="A126259262C" xr:uid="{00000000-0004-0000-0000-00004C050000}"/>
    <hyperlink ref="E1368" location="A126251890W" display="A126251890W" xr:uid="{00000000-0004-0000-0000-00004D050000}"/>
    <hyperlink ref="E1369" location="A126266578F" display="A126266578F" xr:uid="{00000000-0004-0000-0000-00004E050000}"/>
    <hyperlink ref="E1370" location="A126259234V" display="A126259234V" xr:uid="{00000000-0004-0000-0000-00004F050000}"/>
    <hyperlink ref="E1371" location="A126251922C" display="A126251922C" xr:uid="{00000000-0004-0000-0000-000050050000}"/>
    <hyperlink ref="E1372" location="A126266610V" display="A126266610V" xr:uid="{00000000-0004-0000-0000-000051050000}"/>
    <hyperlink ref="E1373" location="A126259266L" display="A126259266L" xr:uid="{00000000-0004-0000-0000-000052050000}"/>
    <hyperlink ref="E1374" location="A126251834C" display="A126251834C" xr:uid="{00000000-0004-0000-0000-000053050000}"/>
    <hyperlink ref="E1375" location="A126266522V" display="A126266522V" xr:uid="{00000000-0004-0000-0000-000054050000}"/>
    <hyperlink ref="E1376" location="A126259178L" display="A126259178L" xr:uid="{00000000-0004-0000-0000-000055050000}"/>
    <hyperlink ref="E1377" location="A126251794W" display="A126251794W" xr:uid="{00000000-0004-0000-0000-000056050000}"/>
    <hyperlink ref="E1378" location="A126266482L" display="A126266482L" xr:uid="{00000000-0004-0000-0000-000057050000}"/>
    <hyperlink ref="E1379" location="A126259138V" display="A126259138V" xr:uid="{00000000-0004-0000-0000-000058050000}"/>
    <hyperlink ref="E1380" location="A126251806V" display="A126251806V" xr:uid="{00000000-0004-0000-0000-000059050000}"/>
    <hyperlink ref="E1381" location="A126266494W" display="A126266494W" xr:uid="{00000000-0004-0000-0000-00005A050000}"/>
    <hyperlink ref="E1382" location="A126259150K" display="A126259150K" xr:uid="{00000000-0004-0000-0000-00005B050000}"/>
    <hyperlink ref="E1383" location="A126251866W" display="A126251866W" xr:uid="{00000000-0004-0000-0000-00005C050000}"/>
    <hyperlink ref="E1384" location="A126266554L" display="A126266554L" xr:uid="{00000000-0004-0000-0000-00005D050000}"/>
    <hyperlink ref="E1385" location="A126259210A" display="A126259210A" xr:uid="{00000000-0004-0000-0000-00005E050000}"/>
    <hyperlink ref="E1386" location="A126251810K" display="A126251810K" xr:uid="{00000000-0004-0000-0000-00005F050000}"/>
    <hyperlink ref="E1387" location="A126266498F" display="A126266498F" xr:uid="{00000000-0004-0000-0000-000060050000}"/>
    <hyperlink ref="E1388" location="A126259154V" display="A126259154V" xr:uid="{00000000-0004-0000-0000-000061050000}"/>
    <hyperlink ref="E1389" location="A126251802K" display="A126251802K" xr:uid="{00000000-0004-0000-0000-000062050000}"/>
    <hyperlink ref="E1390" location="A126266490L" display="A126266490L" xr:uid="{00000000-0004-0000-0000-000063050000}"/>
    <hyperlink ref="E1391" location="A126259146V" display="A126259146V" xr:uid="{00000000-0004-0000-0000-000064050000}"/>
    <hyperlink ref="E1392" location="A126251894F" display="A126251894F" xr:uid="{00000000-0004-0000-0000-000065050000}"/>
    <hyperlink ref="E1393" location="A126266582W" display="A126266582W" xr:uid="{00000000-0004-0000-0000-000066050000}"/>
    <hyperlink ref="E1394" location="A126259238C" display="A126259238C" xr:uid="{00000000-0004-0000-0000-000067050000}"/>
    <hyperlink ref="E1395" location="A126251898R" display="A126251898R" xr:uid="{00000000-0004-0000-0000-000068050000}"/>
    <hyperlink ref="E1396" location="A126266586F" display="A126266586F" xr:uid="{00000000-0004-0000-0000-000069050000}"/>
    <hyperlink ref="E1397" location="A126259242V" display="A126259242V" xr:uid="{00000000-0004-0000-0000-00006A050000}"/>
    <hyperlink ref="E1398" location="A126251818C" display="A126251818C" xr:uid="{00000000-0004-0000-0000-00006B050000}"/>
    <hyperlink ref="E1399" location="A126266506V" display="A126266506V" xr:uid="{00000000-0004-0000-0000-00006C050000}"/>
    <hyperlink ref="E1400" location="A126259162V" display="A126259162V" xr:uid="{00000000-0004-0000-0000-00006D050000}"/>
    <hyperlink ref="E1401" location="A126251798F" display="A126251798F" xr:uid="{00000000-0004-0000-0000-00006E050000}"/>
    <hyperlink ref="E1402" location="A126266486W" display="A126266486W" xr:uid="{00000000-0004-0000-0000-00006F050000}"/>
    <hyperlink ref="E1403" location="A126259142K" display="A126259142K" xr:uid="{00000000-0004-0000-0000-000070050000}"/>
    <hyperlink ref="E1404" location="A126251838L" display="A126251838L" xr:uid="{00000000-0004-0000-0000-000071050000}"/>
    <hyperlink ref="E1405" location="A126266526C" display="A126266526C" xr:uid="{00000000-0004-0000-0000-000072050000}"/>
    <hyperlink ref="E1406" location="A126259182C" display="A126259182C" xr:uid="{00000000-0004-0000-0000-000073050000}"/>
    <hyperlink ref="E1407" location="A126251814V" display="A126251814V" xr:uid="{00000000-0004-0000-0000-000074050000}"/>
    <hyperlink ref="E1408" location="A126266502K" display="A126266502K" xr:uid="{00000000-0004-0000-0000-000075050000}"/>
    <hyperlink ref="E1409" location="A126259158C" display="A126259158C" xr:uid="{00000000-0004-0000-0000-000076050000}"/>
    <hyperlink ref="E1410" location="A126251842C" display="A126251842C" xr:uid="{00000000-0004-0000-0000-000077050000}"/>
    <hyperlink ref="E1411" location="A126266530V" display="A126266530V" xr:uid="{00000000-0004-0000-0000-000078050000}"/>
    <hyperlink ref="E1412" location="A126259186L" display="A126259186L" xr:uid="{00000000-0004-0000-0000-000079050000}"/>
    <hyperlink ref="E1413" location="A126251822V" display="A126251822V" xr:uid="{00000000-0004-0000-0000-00007A050000}"/>
    <hyperlink ref="E1414" location="A126266510K" display="A126266510K" xr:uid="{00000000-0004-0000-0000-00007B050000}"/>
    <hyperlink ref="E1415" location="A126259166C" display="A126259166C" xr:uid="{00000000-0004-0000-0000-00007C050000}"/>
    <hyperlink ref="E1416" location="A126251846L" display="A126251846L" xr:uid="{00000000-0004-0000-0000-00007D050000}"/>
    <hyperlink ref="E1417" location="A126266534C" display="A126266534C" xr:uid="{00000000-0004-0000-0000-00007E050000}"/>
    <hyperlink ref="E1418" location="A126259190C" display="A126259190C" xr:uid="{00000000-0004-0000-0000-00007F050000}"/>
    <hyperlink ref="E1419" location="A126251874W" display="A126251874W" xr:uid="{00000000-0004-0000-0000-000080050000}"/>
    <hyperlink ref="E1420" location="A126266562L" display="A126266562L" xr:uid="{00000000-0004-0000-0000-000081050000}"/>
    <hyperlink ref="E1421" location="A126259218V" display="A126259218V" xr:uid="{00000000-0004-0000-0000-000082050000}"/>
    <hyperlink ref="E1422" location="A126251850C" display="A126251850C" xr:uid="{00000000-0004-0000-0000-000083050000}"/>
    <hyperlink ref="E1423" location="A126266538L" display="A126266538L" xr:uid="{00000000-0004-0000-0000-000084050000}"/>
    <hyperlink ref="E1424" location="A126259194L" display="A126259194L" xr:uid="{00000000-0004-0000-0000-000085050000}"/>
    <hyperlink ref="E1425" location="A126251826C" display="A126251826C" xr:uid="{00000000-0004-0000-0000-000086050000}"/>
    <hyperlink ref="E1426" location="A126266514V" display="A126266514V" xr:uid="{00000000-0004-0000-0000-000087050000}"/>
    <hyperlink ref="E1427" location="A126259170V" display="A126259170V" xr:uid="{00000000-0004-0000-0000-000088050000}"/>
    <hyperlink ref="E1428" location="A126251902V" display="A126251902V" xr:uid="{00000000-0004-0000-0000-000089050000}"/>
    <hyperlink ref="E1429" location="A126266590W" display="A126266590W" xr:uid="{00000000-0004-0000-0000-00008A050000}"/>
    <hyperlink ref="E1430" location="A126259246C" display="A126259246C" xr:uid="{00000000-0004-0000-0000-00008B050000}"/>
    <hyperlink ref="E1431" location="A126251878F" display="A126251878F" xr:uid="{00000000-0004-0000-0000-00008C050000}"/>
    <hyperlink ref="E1432" location="A126266566W" display="A126266566W" xr:uid="{00000000-0004-0000-0000-00008D050000}"/>
    <hyperlink ref="E1433" location="A126259222K" display="A126259222K" xr:uid="{00000000-0004-0000-0000-00008E050000}"/>
    <hyperlink ref="E1434" location="A126251882W" display="A126251882W" xr:uid="{00000000-0004-0000-0000-00008F050000}"/>
    <hyperlink ref="E1435" location="A126266570L" display="A126266570L" xr:uid="{00000000-0004-0000-0000-000090050000}"/>
    <hyperlink ref="E1436" location="A126259226V" display="A126259226V" xr:uid="{00000000-0004-0000-0000-000091050000}"/>
    <hyperlink ref="E1437" location="A126251926L" display="A126251926L" xr:uid="{00000000-0004-0000-0000-000092050000}"/>
    <hyperlink ref="E1438" location="A126266614C" display="A126266614C" xr:uid="{00000000-0004-0000-0000-000093050000}"/>
    <hyperlink ref="E1439" location="A126259270C" display="A126259270C" xr:uid="{00000000-0004-0000-0000-00009405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11661.694</v>
      </c>
      <c r="C11" s="9">
        <v>6292.223</v>
      </c>
      <c r="D11" s="9">
        <v>5369.4709999999995</v>
      </c>
      <c r="E11" s="9">
        <v>2147.44</v>
      </c>
      <c r="F11" s="9">
        <v>1140.307</v>
      </c>
      <c r="G11" s="9">
        <v>1007.133</v>
      </c>
      <c r="H11" s="9">
        <v>606.35500000000002</v>
      </c>
      <c r="I11" s="9">
        <v>330.096</v>
      </c>
      <c r="J11" s="9">
        <v>276.25799999999998</v>
      </c>
      <c r="K11" s="9">
        <v>645.846</v>
      </c>
      <c r="L11" s="9">
        <v>339.55700000000002</v>
      </c>
      <c r="M11" s="9">
        <v>306.28899999999999</v>
      </c>
      <c r="N11" s="9">
        <v>895.23900000000003</v>
      </c>
      <c r="O11" s="9">
        <v>470.65300000000002</v>
      </c>
      <c r="P11" s="9">
        <v>424.58600000000001</v>
      </c>
      <c r="Q11" s="9">
        <v>9514.2540000000008</v>
      </c>
      <c r="R11" s="9">
        <v>5151.9160000000002</v>
      </c>
      <c r="S11" s="9">
        <v>4362.3370000000004</v>
      </c>
      <c r="T11" s="9">
        <v>4151.9160000000002</v>
      </c>
      <c r="U11" s="9">
        <v>2173.319</v>
      </c>
      <c r="V11" s="9">
        <v>1978.597</v>
      </c>
      <c r="W11" s="9">
        <v>1140.646</v>
      </c>
      <c r="X11" s="9">
        <v>594.31200000000001</v>
      </c>
      <c r="Y11" s="9">
        <v>546.33500000000004</v>
      </c>
      <c r="Z11" s="9">
        <v>1205.394</v>
      </c>
      <c r="AA11" s="9">
        <v>613.72400000000005</v>
      </c>
      <c r="AB11" s="9">
        <v>591.66999999999996</v>
      </c>
      <c r="AC11" s="9">
        <v>1805.876</v>
      </c>
      <c r="AD11" s="9">
        <v>965.28300000000002</v>
      </c>
      <c r="AE11" s="9">
        <v>840.59299999999996</v>
      </c>
      <c r="AF11" s="9">
        <v>5362.3379999999997</v>
      </c>
      <c r="AG11" s="9">
        <v>2978.5970000000002</v>
      </c>
      <c r="AH11" s="9">
        <v>2383.7399999999998</v>
      </c>
      <c r="AI11" s="9">
        <v>2331.2020000000002</v>
      </c>
      <c r="AJ11" s="9">
        <v>1222.2650000000001</v>
      </c>
      <c r="AK11" s="9">
        <v>1108.9380000000001</v>
      </c>
      <c r="AL11" s="9">
        <v>3031.1350000000002</v>
      </c>
      <c r="AM11" s="9">
        <v>1756.3330000000001</v>
      </c>
      <c r="AN11" s="9">
        <v>1274.8030000000001</v>
      </c>
      <c r="AO11" s="9">
        <v>1791.3409999999999</v>
      </c>
      <c r="AP11" s="9">
        <v>991.36099999999999</v>
      </c>
      <c r="AQ11" s="9">
        <v>799.98</v>
      </c>
      <c r="AR11" s="9">
        <v>1239.7950000000001</v>
      </c>
      <c r="AS11" s="9">
        <v>764.97199999999998</v>
      </c>
      <c r="AT11" s="9">
        <v>474.82299999999998</v>
      </c>
      <c r="AU11" s="9">
        <v>925.375</v>
      </c>
      <c r="AV11" s="9">
        <v>528.86</v>
      </c>
      <c r="AW11" s="9">
        <v>396.51499999999999</v>
      </c>
      <c r="AX11" s="9">
        <v>10736.319</v>
      </c>
      <c r="AY11" s="9">
        <v>5763.3630000000003</v>
      </c>
      <c r="AZ11" s="9">
        <v>4972.9560000000001</v>
      </c>
      <c r="BA11" s="9">
        <v>18840.314999999999</v>
      </c>
      <c r="BB11" s="9">
        <v>9318.1939999999995</v>
      </c>
      <c r="BC11" s="9">
        <v>9522.1209999999992</v>
      </c>
      <c r="BD11" s="9">
        <v>2984.3939999999998</v>
      </c>
      <c r="BE11" s="9">
        <v>1515.2280000000001</v>
      </c>
      <c r="BF11" s="9">
        <v>1469.1659999999999</v>
      </c>
      <c r="BG11" s="9">
        <v>2074.8710000000001</v>
      </c>
      <c r="BH11" s="9">
        <v>1081.876</v>
      </c>
      <c r="BI11" s="9">
        <v>992.995</v>
      </c>
      <c r="BJ11" s="9">
        <v>1409.846</v>
      </c>
      <c r="BK11" s="9">
        <v>781.77700000000004</v>
      </c>
      <c r="BL11" s="9">
        <v>628.06899999999996</v>
      </c>
      <c r="BM11" s="9">
        <v>665.024</v>
      </c>
      <c r="BN11" s="9">
        <v>300.09899999999999</v>
      </c>
      <c r="BO11" s="9">
        <v>364.92599999999999</v>
      </c>
      <c r="BP11" s="9">
        <v>291.55099999999999</v>
      </c>
      <c r="BQ11" s="9">
        <v>120.93899999999999</v>
      </c>
      <c r="BR11" s="9">
        <v>170.61099999999999</v>
      </c>
      <c r="BS11" s="9">
        <v>328.05099999999999</v>
      </c>
      <c r="BT11" s="9">
        <v>195.08699999999999</v>
      </c>
      <c r="BU11" s="9">
        <v>132.964</v>
      </c>
      <c r="BV11" s="9">
        <v>581.47299999999996</v>
      </c>
      <c r="BW11" s="9">
        <v>238.26499999999999</v>
      </c>
      <c r="BX11" s="9">
        <v>343.20699999999999</v>
      </c>
      <c r="BY11" s="9">
        <v>1124.857</v>
      </c>
      <c r="BZ11" s="9">
        <v>546.649</v>
      </c>
      <c r="CA11" s="9">
        <v>578.20899999999995</v>
      </c>
      <c r="CB11" s="9">
        <v>647.6</v>
      </c>
      <c r="CC11" s="9">
        <v>351.43299999999999</v>
      </c>
      <c r="CD11" s="9">
        <v>296.16699999999997</v>
      </c>
      <c r="CE11" s="9">
        <v>63.999000000000002</v>
      </c>
      <c r="CF11" s="9">
        <v>20.765000000000001</v>
      </c>
      <c r="CG11" s="9">
        <v>43.234000000000002</v>
      </c>
      <c r="CH11" s="9">
        <v>477.25700000000001</v>
      </c>
      <c r="CI11" s="9">
        <v>195.21600000000001</v>
      </c>
      <c r="CJ11" s="9">
        <v>282.041</v>
      </c>
      <c r="CK11" s="9">
        <v>710.04100000000005</v>
      </c>
      <c r="CL11" s="9">
        <v>415.56299999999999</v>
      </c>
      <c r="CM11" s="9">
        <v>294.47800000000001</v>
      </c>
      <c r="CN11" s="9">
        <v>334.202</v>
      </c>
      <c r="CO11" s="9">
        <v>215.34</v>
      </c>
      <c r="CP11" s="9">
        <v>118.861</v>
      </c>
      <c r="CQ11" s="9">
        <v>277.774</v>
      </c>
      <c r="CR11" s="9">
        <v>177.42699999999999</v>
      </c>
      <c r="CS11" s="9">
        <v>100.348</v>
      </c>
      <c r="CT11" s="9">
        <v>52.356999999999999</v>
      </c>
      <c r="CU11" s="9">
        <v>24.532</v>
      </c>
      <c r="CV11" s="9">
        <v>27.826000000000001</v>
      </c>
      <c r="CW11" s="9">
        <v>432.26600000000002</v>
      </c>
      <c r="CX11" s="9">
        <v>238.136</v>
      </c>
      <c r="CY11" s="9">
        <v>194.13</v>
      </c>
      <c r="CZ11" s="9">
        <v>11240.790999999999</v>
      </c>
      <c r="DA11" s="9">
        <v>6024.3270000000002</v>
      </c>
      <c r="DB11" s="9">
        <v>5216.4639999999999</v>
      </c>
      <c r="DC11" s="9">
        <v>2124.9499999999998</v>
      </c>
      <c r="DD11" s="9">
        <v>1126.8009999999999</v>
      </c>
      <c r="DE11" s="9">
        <v>998.14800000000002</v>
      </c>
      <c r="DF11" s="9">
        <v>599.63199999999995</v>
      </c>
      <c r="DG11" s="9">
        <v>326.06</v>
      </c>
      <c r="DH11" s="9">
        <v>273.572</v>
      </c>
      <c r="DI11" s="9">
        <v>640.68100000000004</v>
      </c>
      <c r="DJ11" s="9">
        <v>335.63200000000001</v>
      </c>
      <c r="DK11" s="9">
        <v>305.05</v>
      </c>
      <c r="DL11" s="9">
        <v>884.63699999999994</v>
      </c>
      <c r="DM11" s="9">
        <v>465.11</v>
      </c>
      <c r="DN11" s="9">
        <v>419.52600000000001</v>
      </c>
      <c r="DO11" s="9">
        <v>9115.8410000000003</v>
      </c>
      <c r="DP11" s="9">
        <v>4897.5259999999998</v>
      </c>
      <c r="DQ11" s="9">
        <v>4218.3149999999996</v>
      </c>
      <c r="DR11" s="9">
        <v>4093.2719999999999</v>
      </c>
      <c r="DS11" s="9">
        <v>2139.2510000000002</v>
      </c>
      <c r="DT11" s="9">
        <v>1954.021</v>
      </c>
      <c r="DU11" s="9">
        <v>1125.7760000000001</v>
      </c>
      <c r="DV11" s="9">
        <v>585.78700000000003</v>
      </c>
      <c r="DW11" s="9">
        <v>539.99</v>
      </c>
      <c r="DX11" s="9">
        <v>1195.0450000000001</v>
      </c>
      <c r="DY11" s="9">
        <v>607.07899999999995</v>
      </c>
      <c r="DZ11" s="9">
        <v>587.96600000000001</v>
      </c>
      <c r="EA11" s="9">
        <v>1772.45</v>
      </c>
      <c r="EB11" s="9">
        <v>946.38599999999997</v>
      </c>
      <c r="EC11" s="9">
        <v>826.06399999999996</v>
      </c>
      <c r="ED11" s="9">
        <v>5022.5690000000004</v>
      </c>
      <c r="EE11" s="9">
        <v>2758.2739999999999</v>
      </c>
      <c r="EF11" s="9">
        <v>2264.2950000000001</v>
      </c>
      <c r="EG11" s="9">
        <v>2264.15</v>
      </c>
      <c r="EH11" s="9">
        <v>1180.5219999999999</v>
      </c>
      <c r="EI11" s="9">
        <v>1083.6289999999999</v>
      </c>
      <c r="EJ11" s="9">
        <v>2758.4180000000001</v>
      </c>
      <c r="EK11" s="9">
        <v>1577.7529999999999</v>
      </c>
      <c r="EL11" s="9">
        <v>1180.6659999999999</v>
      </c>
      <c r="EM11" s="9">
        <v>1709.999</v>
      </c>
      <c r="EN11" s="9">
        <v>941.202</v>
      </c>
      <c r="EO11" s="9">
        <v>768.79600000000005</v>
      </c>
      <c r="EP11" s="9">
        <v>1048.42</v>
      </c>
      <c r="EQ11" s="9">
        <v>636.54999999999995</v>
      </c>
      <c r="ER11" s="9">
        <v>411.87</v>
      </c>
      <c r="ES11" s="9">
        <v>918.35799999999995</v>
      </c>
      <c r="ET11" s="9">
        <v>526.322</v>
      </c>
      <c r="EU11" s="9">
        <v>392.036</v>
      </c>
      <c r="EV11" s="9">
        <v>10322.433000000001</v>
      </c>
      <c r="EW11" s="9">
        <v>5498.0050000000001</v>
      </c>
      <c r="EX11" s="9">
        <v>4824.4269999999997</v>
      </c>
      <c r="EY11" s="9">
        <v>15533.134</v>
      </c>
      <c r="EZ11" s="9">
        <v>7726.7820000000002</v>
      </c>
      <c r="FA11" s="9">
        <v>7806.3509999999997</v>
      </c>
      <c r="FB11" s="9">
        <v>2848.5520000000001</v>
      </c>
      <c r="FC11" s="9">
        <v>1434.7650000000001</v>
      </c>
      <c r="FD11" s="9">
        <v>1413.787</v>
      </c>
      <c r="FE11" s="9">
        <v>2021.117</v>
      </c>
      <c r="FF11" s="9">
        <v>1050.096</v>
      </c>
      <c r="FG11" s="9">
        <v>971.02099999999996</v>
      </c>
      <c r="FH11" s="9">
        <v>1383.5930000000001</v>
      </c>
      <c r="FI11" s="9">
        <v>766.78499999999997</v>
      </c>
      <c r="FJ11" s="9">
        <v>616.80799999999999</v>
      </c>
      <c r="FK11" s="9">
        <v>637.52300000000002</v>
      </c>
      <c r="FL11" s="9">
        <v>283.31099999999998</v>
      </c>
      <c r="FM11" s="9">
        <v>354.21199999999999</v>
      </c>
      <c r="FN11" s="9">
        <v>287.93099999999998</v>
      </c>
      <c r="FO11" s="9">
        <v>118.23399999999999</v>
      </c>
      <c r="FP11" s="9">
        <v>169.697</v>
      </c>
      <c r="FQ11" s="9">
        <v>323.65600000000001</v>
      </c>
      <c r="FR11" s="9">
        <v>192.58199999999999</v>
      </c>
      <c r="FS11" s="9">
        <v>131.07400000000001</v>
      </c>
      <c r="FT11" s="9">
        <v>503.779</v>
      </c>
      <c r="FU11" s="9">
        <v>192.08699999999999</v>
      </c>
      <c r="FV11" s="9">
        <v>311.69200000000001</v>
      </c>
      <c r="FW11" s="9">
        <v>1069.1199999999999</v>
      </c>
      <c r="FX11" s="9">
        <v>514.13800000000003</v>
      </c>
      <c r="FY11" s="9">
        <v>554.98199999999997</v>
      </c>
      <c r="FZ11" s="9">
        <v>644.14300000000003</v>
      </c>
      <c r="GA11" s="9">
        <v>349.86</v>
      </c>
      <c r="GB11" s="9">
        <v>294.28300000000002</v>
      </c>
      <c r="GC11" s="9">
        <v>63.999000000000002</v>
      </c>
      <c r="GD11" s="9">
        <v>20.765000000000001</v>
      </c>
      <c r="GE11" s="9">
        <v>43.234000000000002</v>
      </c>
      <c r="GF11" s="9">
        <v>424.97699999999998</v>
      </c>
      <c r="GG11" s="9">
        <v>164.27699999999999</v>
      </c>
      <c r="GH11" s="9">
        <v>260.69900000000001</v>
      </c>
      <c r="GI11" s="9">
        <v>676.67399999999998</v>
      </c>
      <c r="GJ11" s="9">
        <v>396.85399999999998</v>
      </c>
      <c r="GK11" s="9">
        <v>279.82</v>
      </c>
      <c r="GL11" s="9">
        <v>324.68299999999999</v>
      </c>
      <c r="GM11" s="9">
        <v>211.476</v>
      </c>
      <c r="GN11" s="9">
        <v>113.20699999999999</v>
      </c>
      <c r="GO11" s="9">
        <v>274.21499999999997</v>
      </c>
      <c r="GP11" s="9">
        <v>176.46199999999999</v>
      </c>
      <c r="GQ11" s="9">
        <v>97.753</v>
      </c>
      <c r="GR11" s="9">
        <v>51.506</v>
      </c>
      <c r="GS11" s="9">
        <v>24.532</v>
      </c>
      <c r="GT11" s="9">
        <v>26.975000000000001</v>
      </c>
      <c r="GU11" s="9">
        <v>402.459</v>
      </c>
      <c r="GV11" s="9">
        <v>220.392</v>
      </c>
      <c r="GW11" s="9">
        <v>182.06700000000001</v>
      </c>
      <c r="GX11" s="9">
        <v>1835.258</v>
      </c>
      <c r="GY11" s="9">
        <v>938.34199999999998</v>
      </c>
      <c r="GZ11" s="9">
        <v>896.91600000000005</v>
      </c>
      <c r="HA11" s="9">
        <v>712.85500000000002</v>
      </c>
      <c r="HB11" s="9">
        <v>363.238</v>
      </c>
      <c r="HC11" s="9">
        <v>349.61700000000002</v>
      </c>
      <c r="HD11" s="9">
        <v>226.51599999999999</v>
      </c>
      <c r="HE11" s="9">
        <v>119.39700000000001</v>
      </c>
      <c r="HF11" s="9">
        <v>107.119</v>
      </c>
      <c r="HG11" s="9">
        <v>225.126</v>
      </c>
      <c r="HH11" s="9">
        <v>114.84</v>
      </c>
      <c r="HI11" s="9">
        <v>110.286</v>
      </c>
      <c r="HJ11" s="9">
        <v>261.21300000000002</v>
      </c>
      <c r="HK11" s="9">
        <v>129.001</v>
      </c>
      <c r="HL11" s="9">
        <v>132.21199999999999</v>
      </c>
      <c r="HM11" s="9">
        <v>1122.403</v>
      </c>
      <c r="HN11" s="9">
        <v>575.10400000000004</v>
      </c>
      <c r="HO11" s="9">
        <v>547.29899999999998</v>
      </c>
      <c r="HP11" s="9">
        <v>983.10599999999999</v>
      </c>
      <c r="HQ11" s="9">
        <v>491.16800000000001</v>
      </c>
      <c r="HR11" s="9">
        <v>491.93799999999999</v>
      </c>
      <c r="HS11" s="9">
        <v>341.93700000000001</v>
      </c>
      <c r="HT11" s="9">
        <v>171.83199999999999</v>
      </c>
      <c r="HU11" s="9">
        <v>170.10499999999999</v>
      </c>
      <c r="HV11" s="9">
        <v>293.87900000000002</v>
      </c>
      <c r="HW11" s="9">
        <v>138.82599999999999</v>
      </c>
      <c r="HX11" s="9">
        <v>155.053</v>
      </c>
      <c r="HY11" s="9">
        <v>347.29</v>
      </c>
      <c r="HZ11" s="9">
        <v>180.51</v>
      </c>
      <c r="IA11" s="9">
        <v>166.78</v>
      </c>
      <c r="IB11" s="9">
        <v>139.297</v>
      </c>
      <c r="IC11" s="9">
        <v>83.936999999999998</v>
      </c>
      <c r="ID11" s="9">
        <v>55.36</v>
      </c>
      <c r="IE11" s="9">
        <v>138</v>
      </c>
      <c r="IF11" s="9">
        <v>82.82</v>
      </c>
      <c r="IG11" s="9">
        <v>55.18</v>
      </c>
      <c r="IH11" s="9">
        <v>1.2969999999999999</v>
      </c>
      <c r="II11" s="9">
        <v>1.117</v>
      </c>
      <c r="IJ11" s="9">
        <v>0.18</v>
      </c>
      <c r="IK11" s="9">
        <v>1.2969999999999999</v>
      </c>
      <c r="IL11" s="9">
        <v>1.117</v>
      </c>
      <c r="IM11" s="9">
        <v>0.18</v>
      </c>
      <c r="IN11" s="9">
        <v>0</v>
      </c>
      <c r="IO11" s="9">
        <v>0</v>
      </c>
      <c r="IP11" s="9">
        <v>0</v>
      </c>
      <c r="IQ11" s="9">
        <v>233.50299999999999</v>
      </c>
    </row>
    <row r="12" spans="1:251">
      <c r="A12" s="10">
        <v>42401</v>
      </c>
      <c r="B12" s="9">
        <v>11909.587</v>
      </c>
      <c r="C12" s="9">
        <v>6373.7330000000002</v>
      </c>
      <c r="D12" s="9">
        <v>5535.8530000000001</v>
      </c>
      <c r="E12" s="9">
        <v>2183.2600000000002</v>
      </c>
      <c r="F12" s="9">
        <v>1163.7850000000001</v>
      </c>
      <c r="G12" s="9">
        <v>1019.475</v>
      </c>
      <c r="H12" s="9">
        <v>601.89300000000003</v>
      </c>
      <c r="I12" s="9">
        <v>331.69900000000001</v>
      </c>
      <c r="J12" s="9">
        <v>270.19400000000002</v>
      </c>
      <c r="K12" s="9">
        <v>619.36</v>
      </c>
      <c r="L12" s="9">
        <v>326.29000000000002</v>
      </c>
      <c r="M12" s="9">
        <v>293.07</v>
      </c>
      <c r="N12" s="9">
        <v>962.00699999999995</v>
      </c>
      <c r="O12" s="9">
        <v>505.79599999999999</v>
      </c>
      <c r="P12" s="9">
        <v>456.21100000000001</v>
      </c>
      <c r="Q12" s="9">
        <v>9726.3259999999991</v>
      </c>
      <c r="R12" s="9">
        <v>5209.9480000000003</v>
      </c>
      <c r="S12" s="9">
        <v>4516.3789999999999</v>
      </c>
      <c r="T12" s="9">
        <v>4140.7879999999996</v>
      </c>
      <c r="U12" s="9">
        <v>2176.105</v>
      </c>
      <c r="V12" s="9">
        <v>1964.683</v>
      </c>
      <c r="W12" s="9">
        <v>1232.3889999999999</v>
      </c>
      <c r="X12" s="9">
        <v>638.62900000000002</v>
      </c>
      <c r="Y12" s="9">
        <v>593.76</v>
      </c>
      <c r="Z12" s="9">
        <v>1186.5999999999999</v>
      </c>
      <c r="AA12" s="9">
        <v>611.37900000000002</v>
      </c>
      <c r="AB12" s="9">
        <v>575.221</v>
      </c>
      <c r="AC12" s="9">
        <v>1721.799</v>
      </c>
      <c r="AD12" s="9">
        <v>926.09699999999998</v>
      </c>
      <c r="AE12" s="9">
        <v>795.70100000000002</v>
      </c>
      <c r="AF12" s="9">
        <v>5585.5379999999996</v>
      </c>
      <c r="AG12" s="9">
        <v>3033.8429999999998</v>
      </c>
      <c r="AH12" s="9">
        <v>2551.6950000000002</v>
      </c>
      <c r="AI12" s="9">
        <v>2450.136</v>
      </c>
      <c r="AJ12" s="9">
        <v>1279.7349999999999</v>
      </c>
      <c r="AK12" s="9">
        <v>1170.4010000000001</v>
      </c>
      <c r="AL12" s="9">
        <v>3135.402</v>
      </c>
      <c r="AM12" s="9">
        <v>1754.1079999999999</v>
      </c>
      <c r="AN12" s="9">
        <v>1381.2940000000001</v>
      </c>
      <c r="AO12" s="9">
        <v>1878.752</v>
      </c>
      <c r="AP12" s="9">
        <v>993.01900000000001</v>
      </c>
      <c r="AQ12" s="9">
        <v>885.73299999999995</v>
      </c>
      <c r="AR12" s="9">
        <v>1256.6500000000001</v>
      </c>
      <c r="AS12" s="9">
        <v>761.08900000000006</v>
      </c>
      <c r="AT12" s="9">
        <v>495.56099999999998</v>
      </c>
      <c r="AU12" s="9">
        <v>951.20699999999999</v>
      </c>
      <c r="AV12" s="9">
        <v>529.96500000000003</v>
      </c>
      <c r="AW12" s="9">
        <v>421.24200000000002</v>
      </c>
      <c r="AX12" s="9">
        <v>10958.38</v>
      </c>
      <c r="AY12" s="9">
        <v>5843.768</v>
      </c>
      <c r="AZ12" s="9">
        <v>5114.6120000000001</v>
      </c>
      <c r="BA12" s="9">
        <v>19106.581999999999</v>
      </c>
      <c r="BB12" s="9">
        <v>9424.0660000000007</v>
      </c>
      <c r="BC12" s="9">
        <v>9682.5159999999996</v>
      </c>
      <c r="BD12" s="9">
        <v>2974.5120000000002</v>
      </c>
      <c r="BE12" s="9">
        <v>1498.0550000000001</v>
      </c>
      <c r="BF12" s="9">
        <v>1476.4570000000001</v>
      </c>
      <c r="BG12" s="9">
        <v>2064.5309999999999</v>
      </c>
      <c r="BH12" s="9">
        <v>1065.3389999999999</v>
      </c>
      <c r="BI12" s="9">
        <v>999.19200000000001</v>
      </c>
      <c r="BJ12" s="9">
        <v>1360.3710000000001</v>
      </c>
      <c r="BK12" s="9">
        <v>741.99300000000005</v>
      </c>
      <c r="BL12" s="9">
        <v>618.37800000000004</v>
      </c>
      <c r="BM12" s="9">
        <v>704.16</v>
      </c>
      <c r="BN12" s="9">
        <v>323.346</v>
      </c>
      <c r="BO12" s="9">
        <v>380.81400000000002</v>
      </c>
      <c r="BP12" s="9">
        <v>257.78800000000001</v>
      </c>
      <c r="BQ12" s="9">
        <v>110.248</v>
      </c>
      <c r="BR12" s="9">
        <v>147.54</v>
      </c>
      <c r="BS12" s="9">
        <v>300.85700000000003</v>
      </c>
      <c r="BT12" s="9">
        <v>165.12200000000001</v>
      </c>
      <c r="BU12" s="9">
        <v>135.73500000000001</v>
      </c>
      <c r="BV12" s="9">
        <v>609.125</v>
      </c>
      <c r="BW12" s="9">
        <v>267.59399999999999</v>
      </c>
      <c r="BX12" s="9">
        <v>341.53100000000001</v>
      </c>
      <c r="BY12" s="9">
        <v>1180.9179999999999</v>
      </c>
      <c r="BZ12" s="9">
        <v>548.322</v>
      </c>
      <c r="CA12" s="9">
        <v>632.596</v>
      </c>
      <c r="CB12" s="9">
        <v>694.14300000000003</v>
      </c>
      <c r="CC12" s="9">
        <v>366.64600000000002</v>
      </c>
      <c r="CD12" s="9">
        <v>327.49700000000001</v>
      </c>
      <c r="CE12" s="9">
        <v>79.234999999999999</v>
      </c>
      <c r="CF12" s="9">
        <v>30.37</v>
      </c>
      <c r="CG12" s="9">
        <v>48.865000000000002</v>
      </c>
      <c r="CH12" s="9">
        <v>486.77499999999998</v>
      </c>
      <c r="CI12" s="9">
        <v>181.67599999999999</v>
      </c>
      <c r="CJ12" s="9">
        <v>305.09899999999999</v>
      </c>
      <c r="CK12" s="9">
        <v>680.08</v>
      </c>
      <c r="CL12" s="9">
        <v>414.36</v>
      </c>
      <c r="CM12" s="9">
        <v>265.72000000000003</v>
      </c>
      <c r="CN12" s="9">
        <v>320.38400000000001</v>
      </c>
      <c r="CO12" s="9">
        <v>197.524</v>
      </c>
      <c r="CP12" s="9">
        <v>122.861</v>
      </c>
      <c r="CQ12" s="9">
        <v>257.06400000000002</v>
      </c>
      <c r="CR12" s="9">
        <v>163.31899999999999</v>
      </c>
      <c r="CS12" s="9">
        <v>93.745000000000005</v>
      </c>
      <c r="CT12" s="9">
        <v>34.000999999999998</v>
      </c>
      <c r="CU12" s="9">
        <v>20.126000000000001</v>
      </c>
      <c r="CV12" s="9">
        <v>13.875</v>
      </c>
      <c r="CW12" s="9">
        <v>423.01600000000002</v>
      </c>
      <c r="CX12" s="9">
        <v>251.041</v>
      </c>
      <c r="CY12" s="9">
        <v>171.97499999999999</v>
      </c>
      <c r="CZ12" s="9">
        <v>11463.615</v>
      </c>
      <c r="DA12" s="9">
        <v>6099.3580000000002</v>
      </c>
      <c r="DB12" s="9">
        <v>5364.2569999999996</v>
      </c>
      <c r="DC12" s="9">
        <v>2163.8560000000002</v>
      </c>
      <c r="DD12" s="9">
        <v>1150.662</v>
      </c>
      <c r="DE12" s="9">
        <v>1013.194</v>
      </c>
      <c r="DF12" s="9">
        <v>596.91999999999996</v>
      </c>
      <c r="DG12" s="9">
        <v>329.04199999999997</v>
      </c>
      <c r="DH12" s="9">
        <v>267.87799999999999</v>
      </c>
      <c r="DI12" s="9">
        <v>616.53399999999999</v>
      </c>
      <c r="DJ12" s="9">
        <v>323.76100000000002</v>
      </c>
      <c r="DK12" s="9">
        <v>292.77300000000002</v>
      </c>
      <c r="DL12" s="9">
        <v>950.40300000000002</v>
      </c>
      <c r="DM12" s="9">
        <v>497.85899999999998</v>
      </c>
      <c r="DN12" s="9">
        <v>452.54399999999998</v>
      </c>
      <c r="DO12" s="9">
        <v>9299.759</v>
      </c>
      <c r="DP12" s="9">
        <v>4948.6949999999997</v>
      </c>
      <c r="DQ12" s="9">
        <v>4351.0630000000001</v>
      </c>
      <c r="DR12" s="9">
        <v>4093.5239999999999</v>
      </c>
      <c r="DS12" s="9">
        <v>2145.2089999999998</v>
      </c>
      <c r="DT12" s="9">
        <v>1948.3150000000001</v>
      </c>
      <c r="DU12" s="9">
        <v>1223.1210000000001</v>
      </c>
      <c r="DV12" s="9">
        <v>632.43299999999999</v>
      </c>
      <c r="DW12" s="9">
        <v>590.68799999999999</v>
      </c>
      <c r="DX12" s="9">
        <v>1171.575</v>
      </c>
      <c r="DY12" s="9">
        <v>602.81100000000004</v>
      </c>
      <c r="DZ12" s="9">
        <v>568.76300000000003</v>
      </c>
      <c r="EA12" s="9">
        <v>1698.829</v>
      </c>
      <c r="EB12" s="9">
        <v>909.96500000000003</v>
      </c>
      <c r="EC12" s="9">
        <v>788.86400000000003</v>
      </c>
      <c r="ED12" s="9">
        <v>5206.2349999999997</v>
      </c>
      <c r="EE12" s="9">
        <v>2803.4870000000001</v>
      </c>
      <c r="EF12" s="9">
        <v>2402.748</v>
      </c>
      <c r="EG12" s="9">
        <v>2383.5630000000001</v>
      </c>
      <c r="EH12" s="9">
        <v>1235.5940000000001</v>
      </c>
      <c r="EI12" s="9">
        <v>1147.9690000000001</v>
      </c>
      <c r="EJ12" s="9">
        <v>2822.6709999999998</v>
      </c>
      <c r="EK12" s="9">
        <v>1567.893</v>
      </c>
      <c r="EL12" s="9">
        <v>1254.779</v>
      </c>
      <c r="EM12" s="9">
        <v>1765.9659999999999</v>
      </c>
      <c r="EN12" s="9">
        <v>929.28300000000002</v>
      </c>
      <c r="EO12" s="9">
        <v>836.68299999999999</v>
      </c>
      <c r="EP12" s="9">
        <v>1056.7049999999999</v>
      </c>
      <c r="EQ12" s="9">
        <v>638.61</v>
      </c>
      <c r="ER12" s="9">
        <v>418.096</v>
      </c>
      <c r="ES12" s="9">
        <v>944.50400000000002</v>
      </c>
      <c r="ET12" s="9">
        <v>525.43200000000002</v>
      </c>
      <c r="EU12" s="9">
        <v>419.07299999999998</v>
      </c>
      <c r="EV12" s="9">
        <v>10519.111000000001</v>
      </c>
      <c r="EW12" s="9">
        <v>5573.9260000000004</v>
      </c>
      <c r="EX12" s="9">
        <v>4945.1850000000004</v>
      </c>
      <c r="EY12" s="9">
        <v>15691.198</v>
      </c>
      <c r="EZ12" s="9">
        <v>7788.2169999999996</v>
      </c>
      <c r="FA12" s="9">
        <v>7902.9809999999998</v>
      </c>
      <c r="FB12" s="9">
        <v>2830.7930000000001</v>
      </c>
      <c r="FC12" s="9">
        <v>1406.9</v>
      </c>
      <c r="FD12" s="9">
        <v>1423.893</v>
      </c>
      <c r="FE12" s="9">
        <v>2019.1990000000001</v>
      </c>
      <c r="FF12" s="9">
        <v>1033.0360000000001</v>
      </c>
      <c r="FG12" s="9">
        <v>986.16300000000001</v>
      </c>
      <c r="FH12" s="9">
        <v>1335.8150000000001</v>
      </c>
      <c r="FI12" s="9">
        <v>723.94500000000005</v>
      </c>
      <c r="FJ12" s="9">
        <v>611.87</v>
      </c>
      <c r="FK12" s="9">
        <v>683.38300000000004</v>
      </c>
      <c r="FL12" s="9">
        <v>309.09100000000001</v>
      </c>
      <c r="FM12" s="9">
        <v>374.29199999999997</v>
      </c>
      <c r="FN12" s="9">
        <v>253.262</v>
      </c>
      <c r="FO12" s="9">
        <v>107.411</v>
      </c>
      <c r="FP12" s="9">
        <v>145.852</v>
      </c>
      <c r="FQ12" s="9">
        <v>296.86900000000003</v>
      </c>
      <c r="FR12" s="9">
        <v>162.923</v>
      </c>
      <c r="FS12" s="9">
        <v>133.946</v>
      </c>
      <c r="FT12" s="9">
        <v>514.72500000000002</v>
      </c>
      <c r="FU12" s="9">
        <v>210.94</v>
      </c>
      <c r="FV12" s="9">
        <v>303.78500000000003</v>
      </c>
      <c r="FW12" s="9">
        <v>1117.7909999999999</v>
      </c>
      <c r="FX12" s="9">
        <v>512.71699999999998</v>
      </c>
      <c r="FY12" s="9">
        <v>605.07399999999996</v>
      </c>
      <c r="FZ12" s="9">
        <v>691.14800000000002</v>
      </c>
      <c r="GA12" s="9">
        <v>364.49</v>
      </c>
      <c r="GB12" s="9">
        <v>326.65699999999998</v>
      </c>
      <c r="GC12" s="9">
        <v>78.730999999999995</v>
      </c>
      <c r="GD12" s="9">
        <v>30.37</v>
      </c>
      <c r="GE12" s="9">
        <v>48.360999999999997</v>
      </c>
      <c r="GF12" s="9">
        <v>426.64299999999997</v>
      </c>
      <c r="GG12" s="9">
        <v>148.226</v>
      </c>
      <c r="GH12" s="9">
        <v>278.416</v>
      </c>
      <c r="GI12" s="9">
        <v>638.11699999999996</v>
      </c>
      <c r="GJ12" s="9">
        <v>386.57799999999997</v>
      </c>
      <c r="GK12" s="9">
        <v>251.53800000000001</v>
      </c>
      <c r="GL12" s="9">
        <v>307.24799999999999</v>
      </c>
      <c r="GM12" s="9">
        <v>190.80099999999999</v>
      </c>
      <c r="GN12" s="9">
        <v>116.447</v>
      </c>
      <c r="GO12" s="9">
        <v>253.357</v>
      </c>
      <c r="GP12" s="9">
        <v>160.941</v>
      </c>
      <c r="GQ12" s="9">
        <v>92.415000000000006</v>
      </c>
      <c r="GR12" s="9">
        <v>34.000999999999998</v>
      </c>
      <c r="GS12" s="9">
        <v>20.126000000000001</v>
      </c>
      <c r="GT12" s="9">
        <v>13.875</v>
      </c>
      <c r="GU12" s="9">
        <v>384.76</v>
      </c>
      <c r="GV12" s="9">
        <v>225.637</v>
      </c>
      <c r="GW12" s="9">
        <v>159.12299999999999</v>
      </c>
      <c r="GX12" s="9">
        <v>1878.588</v>
      </c>
      <c r="GY12" s="9">
        <v>945.51499999999999</v>
      </c>
      <c r="GZ12" s="9">
        <v>933.07299999999998</v>
      </c>
      <c r="HA12" s="9">
        <v>725.97699999999998</v>
      </c>
      <c r="HB12" s="9">
        <v>370.81700000000001</v>
      </c>
      <c r="HC12" s="9">
        <v>355.16</v>
      </c>
      <c r="HD12" s="9">
        <v>234.202</v>
      </c>
      <c r="HE12" s="9">
        <v>126.26900000000001</v>
      </c>
      <c r="HF12" s="9">
        <v>107.934</v>
      </c>
      <c r="HG12" s="9">
        <v>206.755</v>
      </c>
      <c r="HH12" s="9">
        <v>101.598</v>
      </c>
      <c r="HI12" s="9">
        <v>105.157</v>
      </c>
      <c r="HJ12" s="9">
        <v>285.02</v>
      </c>
      <c r="HK12" s="9">
        <v>142.95099999999999</v>
      </c>
      <c r="HL12" s="9">
        <v>142.06899999999999</v>
      </c>
      <c r="HM12" s="9">
        <v>1152.6110000000001</v>
      </c>
      <c r="HN12" s="9">
        <v>574.69799999999998</v>
      </c>
      <c r="HO12" s="9">
        <v>577.91300000000001</v>
      </c>
      <c r="HP12" s="9">
        <v>999.75</v>
      </c>
      <c r="HQ12" s="9">
        <v>496.87</v>
      </c>
      <c r="HR12" s="9">
        <v>502.88099999999997</v>
      </c>
      <c r="HS12" s="9">
        <v>363.733</v>
      </c>
      <c r="HT12" s="9">
        <v>168.107</v>
      </c>
      <c r="HU12" s="9">
        <v>195.626</v>
      </c>
      <c r="HV12" s="9">
        <v>314.09500000000003</v>
      </c>
      <c r="HW12" s="9">
        <v>162.24700000000001</v>
      </c>
      <c r="HX12" s="9">
        <v>151.84800000000001</v>
      </c>
      <c r="HY12" s="9">
        <v>321.92200000000003</v>
      </c>
      <c r="HZ12" s="9">
        <v>166.51599999999999</v>
      </c>
      <c r="IA12" s="9">
        <v>155.40600000000001</v>
      </c>
      <c r="IB12" s="9">
        <v>152.86099999999999</v>
      </c>
      <c r="IC12" s="9">
        <v>77.828000000000003</v>
      </c>
      <c r="ID12" s="9">
        <v>75.033000000000001</v>
      </c>
      <c r="IE12" s="9">
        <v>152.03200000000001</v>
      </c>
      <c r="IF12" s="9">
        <v>76.998999999999995</v>
      </c>
      <c r="IG12" s="9">
        <v>75.033000000000001</v>
      </c>
      <c r="IH12" s="9">
        <v>0.82899999999999996</v>
      </c>
      <c r="II12" s="9">
        <v>0.82899999999999996</v>
      </c>
      <c r="IJ12" s="9">
        <v>0</v>
      </c>
      <c r="IK12" s="9">
        <v>0.82899999999999996</v>
      </c>
      <c r="IL12" s="9">
        <v>0.82899999999999996</v>
      </c>
      <c r="IM12" s="9">
        <v>0</v>
      </c>
      <c r="IN12" s="9">
        <v>0</v>
      </c>
      <c r="IO12" s="9">
        <v>0</v>
      </c>
      <c r="IP12" s="9">
        <v>0</v>
      </c>
      <c r="IQ12" s="9">
        <v>244.31899999999999</v>
      </c>
    </row>
    <row r="13" spans="1:251">
      <c r="A13" s="10">
        <v>42767</v>
      </c>
      <c r="B13" s="9">
        <v>12037.361000000001</v>
      </c>
      <c r="C13" s="9">
        <v>6436.5039999999999</v>
      </c>
      <c r="D13" s="9">
        <v>5600.8580000000002</v>
      </c>
      <c r="E13" s="9">
        <v>2195.25</v>
      </c>
      <c r="F13" s="9">
        <v>1175.02</v>
      </c>
      <c r="G13" s="9">
        <v>1020.23</v>
      </c>
      <c r="H13" s="9">
        <v>591.851</v>
      </c>
      <c r="I13" s="9">
        <v>329.19900000000001</v>
      </c>
      <c r="J13" s="9">
        <v>262.65199999999999</v>
      </c>
      <c r="K13" s="9">
        <v>662.69799999999998</v>
      </c>
      <c r="L13" s="9">
        <v>345.36700000000002</v>
      </c>
      <c r="M13" s="9">
        <v>317.33199999999999</v>
      </c>
      <c r="N13" s="9">
        <v>940.7</v>
      </c>
      <c r="O13" s="9">
        <v>500.45400000000001</v>
      </c>
      <c r="P13" s="9">
        <v>440.24599999999998</v>
      </c>
      <c r="Q13" s="9">
        <v>9842.1119999999992</v>
      </c>
      <c r="R13" s="9">
        <v>5261.4840000000004</v>
      </c>
      <c r="S13" s="9">
        <v>4580.6279999999997</v>
      </c>
      <c r="T13" s="9">
        <v>4275.1790000000001</v>
      </c>
      <c r="U13" s="9">
        <v>2223.2449999999999</v>
      </c>
      <c r="V13" s="9">
        <v>2051.9340000000002</v>
      </c>
      <c r="W13" s="9">
        <v>1309.114</v>
      </c>
      <c r="X13" s="9">
        <v>666.04899999999998</v>
      </c>
      <c r="Y13" s="9">
        <v>643.06500000000005</v>
      </c>
      <c r="Z13" s="9">
        <v>1244.152</v>
      </c>
      <c r="AA13" s="9">
        <v>655.072</v>
      </c>
      <c r="AB13" s="9">
        <v>589.07899999999995</v>
      </c>
      <c r="AC13" s="9">
        <v>1721.914</v>
      </c>
      <c r="AD13" s="9">
        <v>902.12400000000002</v>
      </c>
      <c r="AE13" s="9">
        <v>819.79</v>
      </c>
      <c r="AF13" s="9">
        <v>5566.9319999999998</v>
      </c>
      <c r="AG13" s="9">
        <v>3038.2379999999998</v>
      </c>
      <c r="AH13" s="9">
        <v>2528.694</v>
      </c>
      <c r="AI13" s="9">
        <v>2317.4940000000001</v>
      </c>
      <c r="AJ13" s="9">
        <v>1229.2750000000001</v>
      </c>
      <c r="AK13" s="9">
        <v>1088.2190000000001</v>
      </c>
      <c r="AL13" s="9">
        <v>3249.4380000000001</v>
      </c>
      <c r="AM13" s="9">
        <v>1808.963</v>
      </c>
      <c r="AN13" s="9">
        <v>1440.4749999999999</v>
      </c>
      <c r="AO13" s="9">
        <v>1997.761</v>
      </c>
      <c r="AP13" s="9">
        <v>1054.606</v>
      </c>
      <c r="AQ13" s="9">
        <v>943.154</v>
      </c>
      <c r="AR13" s="9">
        <v>1251.6780000000001</v>
      </c>
      <c r="AS13" s="9">
        <v>754.35699999999997</v>
      </c>
      <c r="AT13" s="9">
        <v>497.32100000000003</v>
      </c>
      <c r="AU13" s="9">
        <v>926.86199999999997</v>
      </c>
      <c r="AV13" s="9">
        <v>533.03700000000003</v>
      </c>
      <c r="AW13" s="9">
        <v>393.82499999999999</v>
      </c>
      <c r="AX13" s="9">
        <v>11110.5</v>
      </c>
      <c r="AY13" s="9">
        <v>5903.4669999999996</v>
      </c>
      <c r="AZ13" s="9">
        <v>5207.0330000000004</v>
      </c>
      <c r="BA13" s="9">
        <v>19507.530999999999</v>
      </c>
      <c r="BB13" s="9">
        <v>9599.4629999999997</v>
      </c>
      <c r="BC13" s="9">
        <v>9908.0669999999991</v>
      </c>
      <c r="BD13" s="9">
        <v>2937.2570000000001</v>
      </c>
      <c r="BE13" s="9">
        <v>1453.8579999999999</v>
      </c>
      <c r="BF13" s="9">
        <v>1483.3989999999999</v>
      </c>
      <c r="BG13" s="9">
        <v>1943.4</v>
      </c>
      <c r="BH13" s="9">
        <v>1004.3630000000001</v>
      </c>
      <c r="BI13" s="9">
        <v>939.03700000000003</v>
      </c>
      <c r="BJ13" s="9">
        <v>1295.1590000000001</v>
      </c>
      <c r="BK13" s="9">
        <v>720.99900000000002</v>
      </c>
      <c r="BL13" s="9">
        <v>574.16</v>
      </c>
      <c r="BM13" s="9">
        <v>648.24099999999999</v>
      </c>
      <c r="BN13" s="9">
        <v>283.36399999999998</v>
      </c>
      <c r="BO13" s="9">
        <v>364.87700000000001</v>
      </c>
      <c r="BP13" s="9">
        <v>273.06900000000002</v>
      </c>
      <c r="BQ13" s="9">
        <v>114.741</v>
      </c>
      <c r="BR13" s="9">
        <v>158.328</v>
      </c>
      <c r="BS13" s="9">
        <v>332.30399999999997</v>
      </c>
      <c r="BT13" s="9">
        <v>180.559</v>
      </c>
      <c r="BU13" s="9">
        <v>151.745</v>
      </c>
      <c r="BV13" s="9">
        <v>661.553</v>
      </c>
      <c r="BW13" s="9">
        <v>268.935</v>
      </c>
      <c r="BX13" s="9">
        <v>392.61799999999999</v>
      </c>
      <c r="BY13" s="9">
        <v>1199.319</v>
      </c>
      <c r="BZ13" s="9">
        <v>578.03099999999995</v>
      </c>
      <c r="CA13" s="9">
        <v>621.28700000000003</v>
      </c>
      <c r="CB13" s="9">
        <v>668.18899999999996</v>
      </c>
      <c r="CC13" s="9">
        <v>375.07499999999999</v>
      </c>
      <c r="CD13" s="9">
        <v>293.11399999999998</v>
      </c>
      <c r="CE13" s="9">
        <v>76.450999999999993</v>
      </c>
      <c r="CF13" s="9">
        <v>36.555999999999997</v>
      </c>
      <c r="CG13" s="9">
        <v>39.895000000000003</v>
      </c>
      <c r="CH13" s="9">
        <v>531.12900000000002</v>
      </c>
      <c r="CI13" s="9">
        <v>202.95599999999999</v>
      </c>
      <c r="CJ13" s="9">
        <v>328.173</v>
      </c>
      <c r="CK13" s="9">
        <v>721.4</v>
      </c>
      <c r="CL13" s="9">
        <v>404.5</v>
      </c>
      <c r="CM13" s="9">
        <v>316.89999999999998</v>
      </c>
      <c r="CN13" s="9">
        <v>306.91300000000001</v>
      </c>
      <c r="CO13" s="9">
        <v>182.79499999999999</v>
      </c>
      <c r="CP13" s="9">
        <v>124.11799999999999</v>
      </c>
      <c r="CQ13" s="9">
        <v>258.673</v>
      </c>
      <c r="CR13" s="9">
        <v>157.96199999999999</v>
      </c>
      <c r="CS13" s="9">
        <v>100.711</v>
      </c>
      <c r="CT13" s="9">
        <v>43.482999999999997</v>
      </c>
      <c r="CU13" s="9">
        <v>19.908999999999999</v>
      </c>
      <c r="CV13" s="9">
        <v>23.574000000000002</v>
      </c>
      <c r="CW13" s="9">
        <v>462.72699999999998</v>
      </c>
      <c r="CX13" s="9">
        <v>246.53800000000001</v>
      </c>
      <c r="CY13" s="9">
        <v>216.18899999999999</v>
      </c>
      <c r="CZ13" s="9">
        <v>11575.441000000001</v>
      </c>
      <c r="DA13" s="9">
        <v>6158.9279999999999</v>
      </c>
      <c r="DB13" s="9">
        <v>5416.5119999999997</v>
      </c>
      <c r="DC13" s="9">
        <v>2171.0549999999998</v>
      </c>
      <c r="DD13" s="9">
        <v>1159.175</v>
      </c>
      <c r="DE13" s="9">
        <v>1011.88</v>
      </c>
      <c r="DF13" s="9">
        <v>585.13599999999997</v>
      </c>
      <c r="DG13" s="9">
        <v>324.98599999999999</v>
      </c>
      <c r="DH13" s="9">
        <v>260.14999999999998</v>
      </c>
      <c r="DI13" s="9">
        <v>658.51199999999994</v>
      </c>
      <c r="DJ13" s="9">
        <v>342.08300000000003</v>
      </c>
      <c r="DK13" s="9">
        <v>316.428</v>
      </c>
      <c r="DL13" s="9">
        <v>927.40700000000004</v>
      </c>
      <c r="DM13" s="9">
        <v>492.10599999999999</v>
      </c>
      <c r="DN13" s="9">
        <v>435.30099999999999</v>
      </c>
      <c r="DO13" s="9">
        <v>9404.3860000000004</v>
      </c>
      <c r="DP13" s="9">
        <v>4999.7529999999997</v>
      </c>
      <c r="DQ13" s="9">
        <v>4404.6319999999996</v>
      </c>
      <c r="DR13" s="9">
        <v>4216.9629999999997</v>
      </c>
      <c r="DS13" s="9">
        <v>2187.9850000000001</v>
      </c>
      <c r="DT13" s="9">
        <v>2028.9780000000001</v>
      </c>
      <c r="DU13" s="9">
        <v>1297.472</v>
      </c>
      <c r="DV13" s="9">
        <v>658.09500000000003</v>
      </c>
      <c r="DW13" s="9">
        <v>639.37699999999995</v>
      </c>
      <c r="DX13" s="9">
        <v>1229.47</v>
      </c>
      <c r="DY13" s="9">
        <v>647.96199999999999</v>
      </c>
      <c r="DZ13" s="9">
        <v>581.50800000000004</v>
      </c>
      <c r="EA13" s="9">
        <v>1690.02</v>
      </c>
      <c r="EB13" s="9">
        <v>881.92700000000002</v>
      </c>
      <c r="EC13" s="9">
        <v>808.09299999999996</v>
      </c>
      <c r="ED13" s="9">
        <v>5187.4229999999998</v>
      </c>
      <c r="EE13" s="9">
        <v>2811.7689999999998</v>
      </c>
      <c r="EF13" s="9">
        <v>2375.654</v>
      </c>
      <c r="EG13" s="9">
        <v>2246.3049999999998</v>
      </c>
      <c r="EH13" s="9">
        <v>1191.7929999999999</v>
      </c>
      <c r="EI13" s="9">
        <v>1054.511</v>
      </c>
      <c r="EJ13" s="9">
        <v>2941.1179999999999</v>
      </c>
      <c r="EK13" s="9">
        <v>1619.9760000000001</v>
      </c>
      <c r="EL13" s="9">
        <v>1321.143</v>
      </c>
      <c r="EM13" s="9">
        <v>1902.0830000000001</v>
      </c>
      <c r="EN13" s="9">
        <v>999.95</v>
      </c>
      <c r="EO13" s="9">
        <v>902.13300000000004</v>
      </c>
      <c r="EP13" s="9">
        <v>1039.0350000000001</v>
      </c>
      <c r="EQ13" s="9">
        <v>620.02599999999995</v>
      </c>
      <c r="ER13" s="9">
        <v>419.01</v>
      </c>
      <c r="ES13" s="9">
        <v>920.74800000000005</v>
      </c>
      <c r="ET13" s="9">
        <v>528.87800000000004</v>
      </c>
      <c r="EU13" s="9">
        <v>391.87099999999998</v>
      </c>
      <c r="EV13" s="9">
        <v>10654.692999999999</v>
      </c>
      <c r="EW13" s="9">
        <v>5630.0510000000004</v>
      </c>
      <c r="EX13" s="9">
        <v>5024.6419999999998</v>
      </c>
      <c r="EY13" s="9">
        <v>15908.578</v>
      </c>
      <c r="EZ13" s="9">
        <v>7881.6379999999999</v>
      </c>
      <c r="FA13" s="9">
        <v>8026.9409999999998</v>
      </c>
      <c r="FB13" s="9">
        <v>2790.6080000000002</v>
      </c>
      <c r="FC13" s="9">
        <v>1363.4010000000001</v>
      </c>
      <c r="FD13" s="9">
        <v>1427.2080000000001</v>
      </c>
      <c r="FE13" s="9">
        <v>1903.277</v>
      </c>
      <c r="FF13" s="9">
        <v>979.69899999999996</v>
      </c>
      <c r="FG13" s="9">
        <v>923.57899999999995</v>
      </c>
      <c r="FH13" s="9">
        <v>1274.585</v>
      </c>
      <c r="FI13" s="9">
        <v>709.28800000000001</v>
      </c>
      <c r="FJ13" s="9">
        <v>565.29700000000003</v>
      </c>
      <c r="FK13" s="9">
        <v>628.69200000000001</v>
      </c>
      <c r="FL13" s="9">
        <v>270.411</v>
      </c>
      <c r="FM13" s="9">
        <v>358.28100000000001</v>
      </c>
      <c r="FN13" s="9">
        <v>270.37400000000002</v>
      </c>
      <c r="FO13" s="9">
        <v>113.97199999999999</v>
      </c>
      <c r="FP13" s="9">
        <v>156.40199999999999</v>
      </c>
      <c r="FQ13" s="9">
        <v>326.97300000000001</v>
      </c>
      <c r="FR13" s="9">
        <v>177.66800000000001</v>
      </c>
      <c r="FS13" s="9">
        <v>149.30500000000001</v>
      </c>
      <c r="FT13" s="9">
        <v>560.35799999999995</v>
      </c>
      <c r="FU13" s="9">
        <v>206.03399999999999</v>
      </c>
      <c r="FV13" s="9">
        <v>354.32400000000001</v>
      </c>
      <c r="FW13" s="9">
        <v>1136.1969999999999</v>
      </c>
      <c r="FX13" s="9">
        <v>542.11800000000005</v>
      </c>
      <c r="FY13" s="9">
        <v>594.07899999999995</v>
      </c>
      <c r="FZ13" s="9">
        <v>663.31600000000003</v>
      </c>
      <c r="GA13" s="9">
        <v>371.61700000000002</v>
      </c>
      <c r="GB13" s="9">
        <v>291.7</v>
      </c>
      <c r="GC13" s="9">
        <v>75.882999999999996</v>
      </c>
      <c r="GD13" s="9">
        <v>36.555999999999997</v>
      </c>
      <c r="GE13" s="9">
        <v>39.326999999999998</v>
      </c>
      <c r="GF13" s="9">
        <v>472.88</v>
      </c>
      <c r="GG13" s="9">
        <v>170.501</v>
      </c>
      <c r="GH13" s="9">
        <v>302.37900000000002</v>
      </c>
      <c r="GI13" s="9">
        <v>671.88199999999995</v>
      </c>
      <c r="GJ13" s="9">
        <v>370.46199999999999</v>
      </c>
      <c r="GK13" s="9">
        <v>301.42</v>
      </c>
      <c r="GL13" s="9">
        <v>295.55500000000001</v>
      </c>
      <c r="GM13" s="9">
        <v>175.58799999999999</v>
      </c>
      <c r="GN13" s="9">
        <v>119.968</v>
      </c>
      <c r="GO13" s="9">
        <v>257.43200000000002</v>
      </c>
      <c r="GP13" s="9">
        <v>157.261</v>
      </c>
      <c r="GQ13" s="9">
        <v>100.17100000000001</v>
      </c>
      <c r="GR13" s="9">
        <v>43.482999999999997</v>
      </c>
      <c r="GS13" s="9">
        <v>19.908999999999999</v>
      </c>
      <c r="GT13" s="9">
        <v>23.574000000000002</v>
      </c>
      <c r="GU13" s="9">
        <v>414.45100000000002</v>
      </c>
      <c r="GV13" s="9">
        <v>213.20099999999999</v>
      </c>
      <c r="GW13" s="9">
        <v>201.25</v>
      </c>
      <c r="GX13" s="9">
        <v>1848.38</v>
      </c>
      <c r="GY13" s="9">
        <v>938.12599999999998</v>
      </c>
      <c r="GZ13" s="9">
        <v>910.25400000000002</v>
      </c>
      <c r="HA13" s="9">
        <v>747.61</v>
      </c>
      <c r="HB13" s="9">
        <v>375.53899999999999</v>
      </c>
      <c r="HC13" s="9">
        <v>372.07100000000003</v>
      </c>
      <c r="HD13" s="9">
        <v>220.923</v>
      </c>
      <c r="HE13" s="9">
        <v>121.937</v>
      </c>
      <c r="HF13" s="9">
        <v>98.986000000000004</v>
      </c>
      <c r="HG13" s="9">
        <v>251.20400000000001</v>
      </c>
      <c r="HH13" s="9">
        <v>124.15600000000001</v>
      </c>
      <c r="HI13" s="9">
        <v>127.048</v>
      </c>
      <c r="HJ13" s="9">
        <v>275.483</v>
      </c>
      <c r="HK13" s="9">
        <v>129.446</v>
      </c>
      <c r="HL13" s="9">
        <v>146.03700000000001</v>
      </c>
      <c r="HM13" s="9">
        <v>1100.77</v>
      </c>
      <c r="HN13" s="9">
        <v>562.58699999999999</v>
      </c>
      <c r="HO13" s="9">
        <v>538.18299999999999</v>
      </c>
      <c r="HP13" s="9">
        <v>963.41300000000001</v>
      </c>
      <c r="HQ13" s="9">
        <v>485.31200000000001</v>
      </c>
      <c r="HR13" s="9">
        <v>478.101</v>
      </c>
      <c r="HS13" s="9">
        <v>370.73</v>
      </c>
      <c r="HT13" s="9">
        <v>178.00399999999999</v>
      </c>
      <c r="HU13" s="9">
        <v>192.726</v>
      </c>
      <c r="HV13" s="9">
        <v>314.05399999999997</v>
      </c>
      <c r="HW13" s="9">
        <v>158.524</v>
      </c>
      <c r="HX13" s="9">
        <v>155.53</v>
      </c>
      <c r="HY13" s="9">
        <v>278.62900000000002</v>
      </c>
      <c r="HZ13" s="9">
        <v>148.78299999999999</v>
      </c>
      <c r="IA13" s="9">
        <v>129.846</v>
      </c>
      <c r="IB13" s="9">
        <v>137.357</v>
      </c>
      <c r="IC13" s="9">
        <v>77.275000000000006</v>
      </c>
      <c r="ID13" s="9">
        <v>60.081000000000003</v>
      </c>
      <c r="IE13" s="9">
        <v>131.62200000000001</v>
      </c>
      <c r="IF13" s="9">
        <v>74.418999999999997</v>
      </c>
      <c r="IG13" s="9">
        <v>57.203000000000003</v>
      </c>
      <c r="IH13" s="9">
        <v>5.7350000000000003</v>
      </c>
      <c r="II13" s="9">
        <v>2.8559999999999999</v>
      </c>
      <c r="IJ13" s="9">
        <v>2.879</v>
      </c>
      <c r="IK13" s="9">
        <v>5.7350000000000003</v>
      </c>
      <c r="IL13" s="9">
        <v>2.8559999999999999</v>
      </c>
      <c r="IM13" s="9">
        <v>2.879</v>
      </c>
      <c r="IN13" s="9">
        <v>0</v>
      </c>
      <c r="IO13" s="9">
        <v>0</v>
      </c>
      <c r="IP13" s="9">
        <v>0</v>
      </c>
      <c r="IQ13" s="9">
        <v>243.708</v>
      </c>
    </row>
    <row r="14" spans="1:251">
      <c r="A14" s="10">
        <v>43132</v>
      </c>
      <c r="B14" s="9">
        <v>12457.397999999999</v>
      </c>
      <c r="C14" s="9">
        <v>6612.6490000000003</v>
      </c>
      <c r="D14" s="9">
        <v>5844.7489999999998</v>
      </c>
      <c r="E14" s="9">
        <v>2399.5819999999999</v>
      </c>
      <c r="F14" s="9">
        <v>1260.595</v>
      </c>
      <c r="G14" s="9">
        <v>1138.9870000000001</v>
      </c>
      <c r="H14" s="9">
        <v>661.18299999999999</v>
      </c>
      <c r="I14" s="9">
        <v>348.15499999999997</v>
      </c>
      <c r="J14" s="9">
        <v>313.02800000000002</v>
      </c>
      <c r="K14" s="9">
        <v>689.76300000000003</v>
      </c>
      <c r="L14" s="9">
        <v>365.13499999999999</v>
      </c>
      <c r="M14" s="9">
        <v>324.62900000000002</v>
      </c>
      <c r="N14" s="9">
        <v>1048.636</v>
      </c>
      <c r="O14" s="9">
        <v>547.30499999999995</v>
      </c>
      <c r="P14" s="9">
        <v>501.33</v>
      </c>
      <c r="Q14" s="9">
        <v>10057.816000000001</v>
      </c>
      <c r="R14" s="9">
        <v>5352.0540000000001</v>
      </c>
      <c r="S14" s="9">
        <v>4705.7619999999997</v>
      </c>
      <c r="T14" s="9">
        <v>4451.6210000000001</v>
      </c>
      <c r="U14" s="9">
        <v>2336.2640000000001</v>
      </c>
      <c r="V14" s="9">
        <v>2115.357</v>
      </c>
      <c r="W14" s="9">
        <v>1295.885</v>
      </c>
      <c r="X14" s="9">
        <v>685.49199999999996</v>
      </c>
      <c r="Y14" s="9">
        <v>610.39300000000003</v>
      </c>
      <c r="Z14" s="9">
        <v>1367.393</v>
      </c>
      <c r="AA14" s="9">
        <v>703.029</v>
      </c>
      <c r="AB14" s="9">
        <v>664.36400000000003</v>
      </c>
      <c r="AC14" s="9">
        <v>1788.3420000000001</v>
      </c>
      <c r="AD14" s="9">
        <v>947.74300000000005</v>
      </c>
      <c r="AE14" s="9">
        <v>840.59900000000005</v>
      </c>
      <c r="AF14" s="9">
        <v>5606.1949999999997</v>
      </c>
      <c r="AG14" s="9">
        <v>3015.79</v>
      </c>
      <c r="AH14" s="9">
        <v>2590.4050000000002</v>
      </c>
      <c r="AI14" s="9">
        <v>2249.2040000000002</v>
      </c>
      <c r="AJ14" s="9">
        <v>1171.5029999999999</v>
      </c>
      <c r="AK14" s="9">
        <v>1077.7</v>
      </c>
      <c r="AL14" s="9">
        <v>3356.991</v>
      </c>
      <c r="AM14" s="9">
        <v>1844.287</v>
      </c>
      <c r="AN14" s="9">
        <v>1512.7049999999999</v>
      </c>
      <c r="AO14" s="9">
        <v>2082.1790000000001</v>
      </c>
      <c r="AP14" s="9">
        <v>1070.009</v>
      </c>
      <c r="AQ14" s="9">
        <v>1012.17</v>
      </c>
      <c r="AR14" s="9">
        <v>1274.8119999999999</v>
      </c>
      <c r="AS14" s="9">
        <v>774.27700000000004</v>
      </c>
      <c r="AT14" s="9">
        <v>500.53500000000003</v>
      </c>
      <c r="AU14" s="9">
        <v>1007.579</v>
      </c>
      <c r="AV14" s="9">
        <v>570.35500000000002</v>
      </c>
      <c r="AW14" s="9">
        <v>437.22399999999999</v>
      </c>
      <c r="AX14" s="9">
        <v>11449.819</v>
      </c>
      <c r="AY14" s="9">
        <v>6042.2939999999999</v>
      </c>
      <c r="AZ14" s="9">
        <v>5407.5249999999996</v>
      </c>
      <c r="BA14" s="9">
        <v>19854.566999999999</v>
      </c>
      <c r="BB14" s="9">
        <v>9761.2119999999995</v>
      </c>
      <c r="BC14" s="9">
        <v>10093.355</v>
      </c>
      <c r="BD14" s="9">
        <v>2997.127</v>
      </c>
      <c r="BE14" s="9">
        <v>1495.9179999999999</v>
      </c>
      <c r="BF14" s="9">
        <v>1501.2090000000001</v>
      </c>
      <c r="BG14" s="9">
        <v>2118.3510000000001</v>
      </c>
      <c r="BH14" s="9">
        <v>1093.0050000000001</v>
      </c>
      <c r="BI14" s="9">
        <v>1025.346</v>
      </c>
      <c r="BJ14" s="9">
        <v>1414.5550000000001</v>
      </c>
      <c r="BK14" s="9">
        <v>775.51300000000003</v>
      </c>
      <c r="BL14" s="9">
        <v>639.04200000000003</v>
      </c>
      <c r="BM14" s="9">
        <v>703.79600000000005</v>
      </c>
      <c r="BN14" s="9">
        <v>317.49200000000002</v>
      </c>
      <c r="BO14" s="9">
        <v>386.303</v>
      </c>
      <c r="BP14" s="9">
        <v>266.339</v>
      </c>
      <c r="BQ14" s="9">
        <v>107.619</v>
      </c>
      <c r="BR14" s="9">
        <v>158.72</v>
      </c>
      <c r="BS14" s="9">
        <v>303.77499999999998</v>
      </c>
      <c r="BT14" s="9">
        <v>159.78700000000001</v>
      </c>
      <c r="BU14" s="9">
        <v>143.988</v>
      </c>
      <c r="BV14" s="9">
        <v>575.00099999999998</v>
      </c>
      <c r="BW14" s="9">
        <v>243.126</v>
      </c>
      <c r="BX14" s="9">
        <v>331.875</v>
      </c>
      <c r="BY14" s="9">
        <v>1242.6130000000001</v>
      </c>
      <c r="BZ14" s="9">
        <v>613.75</v>
      </c>
      <c r="CA14" s="9">
        <v>628.86300000000006</v>
      </c>
      <c r="CB14" s="9">
        <v>768.37400000000002</v>
      </c>
      <c r="CC14" s="9">
        <v>420.197</v>
      </c>
      <c r="CD14" s="9">
        <v>348.17700000000002</v>
      </c>
      <c r="CE14" s="9">
        <v>73.905000000000001</v>
      </c>
      <c r="CF14" s="9">
        <v>27.420999999999999</v>
      </c>
      <c r="CG14" s="9">
        <v>46.484000000000002</v>
      </c>
      <c r="CH14" s="9">
        <v>474.23899999999998</v>
      </c>
      <c r="CI14" s="9">
        <v>193.553</v>
      </c>
      <c r="CJ14" s="9">
        <v>280.68599999999998</v>
      </c>
      <c r="CK14" s="9">
        <v>643.74199999999996</v>
      </c>
      <c r="CL14" s="9">
        <v>359.51799999999997</v>
      </c>
      <c r="CM14" s="9">
        <v>284.22399999999999</v>
      </c>
      <c r="CN14" s="9">
        <v>270.32</v>
      </c>
      <c r="CO14" s="9">
        <v>152.37299999999999</v>
      </c>
      <c r="CP14" s="9">
        <v>117.94799999999999</v>
      </c>
      <c r="CQ14" s="9">
        <v>239.20400000000001</v>
      </c>
      <c r="CR14" s="9">
        <v>150.15799999999999</v>
      </c>
      <c r="CS14" s="9">
        <v>89.046999999999997</v>
      </c>
      <c r="CT14" s="9">
        <v>39.470999999999997</v>
      </c>
      <c r="CU14" s="9">
        <v>23.308</v>
      </c>
      <c r="CV14" s="9">
        <v>16.163</v>
      </c>
      <c r="CW14" s="9">
        <v>404.53699999999998</v>
      </c>
      <c r="CX14" s="9">
        <v>209.36</v>
      </c>
      <c r="CY14" s="9">
        <v>195.17699999999999</v>
      </c>
      <c r="CZ14" s="9">
        <v>11932.655000000001</v>
      </c>
      <c r="DA14" s="9">
        <v>6295.0659999999998</v>
      </c>
      <c r="DB14" s="9">
        <v>5637.5889999999999</v>
      </c>
      <c r="DC14" s="9">
        <v>2380.4650000000001</v>
      </c>
      <c r="DD14" s="9">
        <v>1248.335</v>
      </c>
      <c r="DE14" s="9">
        <v>1132.1300000000001</v>
      </c>
      <c r="DF14" s="9">
        <v>655.02300000000002</v>
      </c>
      <c r="DG14" s="9">
        <v>344.58300000000003</v>
      </c>
      <c r="DH14" s="9">
        <v>310.43900000000002</v>
      </c>
      <c r="DI14" s="9">
        <v>684.52200000000005</v>
      </c>
      <c r="DJ14" s="9">
        <v>362.03199999999998</v>
      </c>
      <c r="DK14" s="9">
        <v>322.49</v>
      </c>
      <c r="DL14" s="9">
        <v>1040.921</v>
      </c>
      <c r="DM14" s="9">
        <v>541.72</v>
      </c>
      <c r="DN14" s="9">
        <v>499.20100000000002</v>
      </c>
      <c r="DO14" s="9">
        <v>9552.19</v>
      </c>
      <c r="DP14" s="9">
        <v>5046.7309999999998</v>
      </c>
      <c r="DQ14" s="9">
        <v>4505.4589999999998</v>
      </c>
      <c r="DR14" s="9">
        <v>4382.7809999999999</v>
      </c>
      <c r="DS14" s="9">
        <v>2298.123</v>
      </c>
      <c r="DT14" s="9">
        <v>2084.6579999999999</v>
      </c>
      <c r="DU14" s="9">
        <v>1280.0650000000001</v>
      </c>
      <c r="DV14" s="9">
        <v>677.29</v>
      </c>
      <c r="DW14" s="9">
        <v>602.77499999999998</v>
      </c>
      <c r="DX14" s="9">
        <v>1348.1310000000001</v>
      </c>
      <c r="DY14" s="9">
        <v>693.024</v>
      </c>
      <c r="DZ14" s="9">
        <v>655.10699999999997</v>
      </c>
      <c r="EA14" s="9">
        <v>1754.585</v>
      </c>
      <c r="EB14" s="9">
        <v>927.80899999999997</v>
      </c>
      <c r="EC14" s="9">
        <v>826.77599999999995</v>
      </c>
      <c r="ED14" s="9">
        <v>5169.4089999999997</v>
      </c>
      <c r="EE14" s="9">
        <v>2748.6080000000002</v>
      </c>
      <c r="EF14" s="9">
        <v>2420.8009999999999</v>
      </c>
      <c r="EG14" s="9">
        <v>2171.277</v>
      </c>
      <c r="EH14" s="9">
        <v>1125.395</v>
      </c>
      <c r="EI14" s="9">
        <v>1045.8810000000001</v>
      </c>
      <c r="EJ14" s="9">
        <v>2998.1329999999998</v>
      </c>
      <c r="EK14" s="9">
        <v>1623.212</v>
      </c>
      <c r="EL14" s="9">
        <v>1374.92</v>
      </c>
      <c r="EM14" s="9">
        <v>1954.8030000000001</v>
      </c>
      <c r="EN14" s="9">
        <v>992.42399999999998</v>
      </c>
      <c r="EO14" s="9">
        <v>962.37900000000002</v>
      </c>
      <c r="EP14" s="9">
        <v>1043.33</v>
      </c>
      <c r="EQ14" s="9">
        <v>630.78800000000001</v>
      </c>
      <c r="ER14" s="9">
        <v>412.541</v>
      </c>
      <c r="ES14" s="9">
        <v>1001.998</v>
      </c>
      <c r="ET14" s="9">
        <v>567.06299999999999</v>
      </c>
      <c r="EU14" s="9">
        <v>434.935</v>
      </c>
      <c r="EV14" s="9">
        <v>10930.656999999999</v>
      </c>
      <c r="EW14" s="9">
        <v>5728.0029999999997</v>
      </c>
      <c r="EX14" s="9">
        <v>5202.6540000000005</v>
      </c>
      <c r="EY14" s="9">
        <v>16112.022000000001</v>
      </c>
      <c r="EZ14" s="9">
        <v>7981.1509999999998</v>
      </c>
      <c r="FA14" s="9">
        <v>8130.8710000000001</v>
      </c>
      <c r="FB14" s="9">
        <v>2864.7170000000001</v>
      </c>
      <c r="FC14" s="9">
        <v>1415.5050000000001</v>
      </c>
      <c r="FD14" s="9">
        <v>1449.212</v>
      </c>
      <c r="FE14" s="9">
        <v>2071.0940000000001</v>
      </c>
      <c r="FF14" s="9">
        <v>1061.2940000000001</v>
      </c>
      <c r="FG14" s="9">
        <v>1009.8</v>
      </c>
      <c r="FH14" s="9">
        <v>1390.1959999999999</v>
      </c>
      <c r="FI14" s="9">
        <v>759.10299999999995</v>
      </c>
      <c r="FJ14" s="9">
        <v>631.09400000000005</v>
      </c>
      <c r="FK14" s="9">
        <v>680.89800000000002</v>
      </c>
      <c r="FL14" s="9">
        <v>302.19099999999997</v>
      </c>
      <c r="FM14" s="9">
        <v>378.70600000000002</v>
      </c>
      <c r="FN14" s="9">
        <v>260.30099999999999</v>
      </c>
      <c r="FO14" s="9">
        <v>104.18600000000001</v>
      </c>
      <c r="FP14" s="9">
        <v>156.11500000000001</v>
      </c>
      <c r="FQ14" s="9">
        <v>301.875</v>
      </c>
      <c r="FR14" s="9">
        <v>158.852</v>
      </c>
      <c r="FS14" s="9">
        <v>143.023</v>
      </c>
      <c r="FT14" s="9">
        <v>491.74799999999999</v>
      </c>
      <c r="FU14" s="9">
        <v>195.358</v>
      </c>
      <c r="FV14" s="9">
        <v>296.38900000000001</v>
      </c>
      <c r="FW14" s="9">
        <v>1183.9449999999999</v>
      </c>
      <c r="FX14" s="9">
        <v>579.33500000000004</v>
      </c>
      <c r="FY14" s="9">
        <v>604.61</v>
      </c>
      <c r="FZ14" s="9">
        <v>764.024</v>
      </c>
      <c r="GA14" s="9">
        <v>417.59899999999999</v>
      </c>
      <c r="GB14" s="9">
        <v>346.42599999999999</v>
      </c>
      <c r="GC14" s="9">
        <v>72.614999999999995</v>
      </c>
      <c r="GD14" s="9">
        <v>26.131</v>
      </c>
      <c r="GE14" s="9">
        <v>46.484000000000002</v>
      </c>
      <c r="GF14" s="9">
        <v>419.92099999999999</v>
      </c>
      <c r="GG14" s="9">
        <v>161.73699999999999</v>
      </c>
      <c r="GH14" s="9">
        <v>258.18400000000003</v>
      </c>
      <c r="GI14" s="9">
        <v>611.67600000000004</v>
      </c>
      <c r="GJ14" s="9">
        <v>341.93900000000002</v>
      </c>
      <c r="GK14" s="9">
        <v>269.73700000000002</v>
      </c>
      <c r="GL14" s="9">
        <v>265.02199999999999</v>
      </c>
      <c r="GM14" s="9">
        <v>149.83600000000001</v>
      </c>
      <c r="GN14" s="9">
        <v>115.18600000000001</v>
      </c>
      <c r="GO14" s="9">
        <v>237.97399999999999</v>
      </c>
      <c r="GP14" s="9">
        <v>149.464</v>
      </c>
      <c r="GQ14" s="9">
        <v>88.51</v>
      </c>
      <c r="GR14" s="9">
        <v>39.308999999999997</v>
      </c>
      <c r="GS14" s="9">
        <v>23.308</v>
      </c>
      <c r="GT14" s="9">
        <v>16.001999999999999</v>
      </c>
      <c r="GU14" s="9">
        <v>373.702</v>
      </c>
      <c r="GV14" s="9">
        <v>192.47399999999999</v>
      </c>
      <c r="GW14" s="9">
        <v>181.22800000000001</v>
      </c>
      <c r="GX14" s="9">
        <v>1912.5419999999999</v>
      </c>
      <c r="GY14" s="9">
        <v>971.27499999999998</v>
      </c>
      <c r="GZ14" s="9">
        <v>941.26800000000003</v>
      </c>
      <c r="HA14" s="9">
        <v>765.529</v>
      </c>
      <c r="HB14" s="9">
        <v>386.8</v>
      </c>
      <c r="HC14" s="9">
        <v>378.72899999999998</v>
      </c>
      <c r="HD14" s="9">
        <v>246.39400000000001</v>
      </c>
      <c r="HE14" s="9">
        <v>126.23</v>
      </c>
      <c r="HF14" s="9">
        <v>120.16500000000001</v>
      </c>
      <c r="HG14" s="9">
        <v>221.702</v>
      </c>
      <c r="HH14" s="9">
        <v>108</v>
      </c>
      <c r="HI14" s="9">
        <v>113.702</v>
      </c>
      <c r="HJ14" s="9">
        <v>297.43299999999999</v>
      </c>
      <c r="HK14" s="9">
        <v>152.571</v>
      </c>
      <c r="HL14" s="9">
        <v>144.86199999999999</v>
      </c>
      <c r="HM14" s="9">
        <v>1147.0129999999999</v>
      </c>
      <c r="HN14" s="9">
        <v>584.47400000000005</v>
      </c>
      <c r="HO14" s="9">
        <v>562.53899999999999</v>
      </c>
      <c r="HP14" s="9">
        <v>1001.38</v>
      </c>
      <c r="HQ14" s="9">
        <v>505.697</v>
      </c>
      <c r="HR14" s="9">
        <v>495.68299999999999</v>
      </c>
      <c r="HS14" s="9">
        <v>362.56</v>
      </c>
      <c r="HT14" s="9">
        <v>176.92400000000001</v>
      </c>
      <c r="HU14" s="9">
        <v>185.636</v>
      </c>
      <c r="HV14" s="9">
        <v>334.59500000000003</v>
      </c>
      <c r="HW14" s="9">
        <v>164.24100000000001</v>
      </c>
      <c r="HX14" s="9">
        <v>170.35400000000001</v>
      </c>
      <c r="HY14" s="9">
        <v>304.226</v>
      </c>
      <c r="HZ14" s="9">
        <v>164.53200000000001</v>
      </c>
      <c r="IA14" s="9">
        <v>139.69300000000001</v>
      </c>
      <c r="IB14" s="9">
        <v>145.63300000000001</v>
      </c>
      <c r="IC14" s="9">
        <v>78.777000000000001</v>
      </c>
      <c r="ID14" s="9">
        <v>66.855000000000004</v>
      </c>
      <c r="IE14" s="9">
        <v>139.80000000000001</v>
      </c>
      <c r="IF14" s="9">
        <v>76.185000000000002</v>
      </c>
      <c r="IG14" s="9">
        <v>63.615000000000002</v>
      </c>
      <c r="IH14" s="9">
        <v>5.8330000000000002</v>
      </c>
      <c r="II14" s="9">
        <v>2.5920000000000001</v>
      </c>
      <c r="IJ14" s="9">
        <v>3.24</v>
      </c>
      <c r="IK14" s="9">
        <v>5.8330000000000002</v>
      </c>
      <c r="IL14" s="9">
        <v>2.5920000000000001</v>
      </c>
      <c r="IM14" s="9">
        <v>3.24</v>
      </c>
      <c r="IN14" s="9">
        <v>0</v>
      </c>
      <c r="IO14" s="9">
        <v>0</v>
      </c>
      <c r="IP14" s="9">
        <v>0</v>
      </c>
      <c r="IQ14" s="9">
        <v>235.66499999999999</v>
      </c>
    </row>
    <row r="15" spans="1:251">
      <c r="A15" s="10">
        <v>43497</v>
      </c>
      <c r="B15" s="9">
        <v>12729.348</v>
      </c>
      <c r="C15" s="9">
        <v>6741.9849999999997</v>
      </c>
      <c r="D15" s="9">
        <v>5987.3630000000003</v>
      </c>
      <c r="E15" s="9">
        <v>2423.3029999999999</v>
      </c>
      <c r="F15" s="9">
        <v>1248.375</v>
      </c>
      <c r="G15" s="9">
        <v>1174.9280000000001</v>
      </c>
      <c r="H15" s="9">
        <v>648.09900000000005</v>
      </c>
      <c r="I15" s="9">
        <v>325.39</v>
      </c>
      <c r="J15" s="9">
        <v>322.709</v>
      </c>
      <c r="K15" s="9">
        <v>680.16800000000001</v>
      </c>
      <c r="L15" s="9">
        <v>356.20699999999999</v>
      </c>
      <c r="M15" s="9">
        <v>323.96100000000001</v>
      </c>
      <c r="N15" s="9">
        <v>1095.037</v>
      </c>
      <c r="O15" s="9">
        <v>566.77800000000002</v>
      </c>
      <c r="P15" s="9">
        <v>528.25900000000001</v>
      </c>
      <c r="Q15" s="9">
        <v>10306.044</v>
      </c>
      <c r="R15" s="9">
        <v>5493.6090000000004</v>
      </c>
      <c r="S15" s="9">
        <v>4812.4350000000004</v>
      </c>
      <c r="T15" s="9">
        <v>4627.768</v>
      </c>
      <c r="U15" s="9">
        <v>2391.9859999999999</v>
      </c>
      <c r="V15" s="9">
        <v>2235.7820000000002</v>
      </c>
      <c r="W15" s="9">
        <v>1348.8109999999999</v>
      </c>
      <c r="X15" s="9">
        <v>680.31500000000005</v>
      </c>
      <c r="Y15" s="9">
        <v>668.49599999999998</v>
      </c>
      <c r="Z15" s="9">
        <v>1385.6410000000001</v>
      </c>
      <c r="AA15" s="9">
        <v>727.30399999999997</v>
      </c>
      <c r="AB15" s="9">
        <v>658.33799999999997</v>
      </c>
      <c r="AC15" s="9">
        <v>1893.316</v>
      </c>
      <c r="AD15" s="9">
        <v>984.36699999999996</v>
      </c>
      <c r="AE15" s="9">
        <v>908.94899999999996</v>
      </c>
      <c r="AF15" s="9">
        <v>5678.2759999999998</v>
      </c>
      <c r="AG15" s="9">
        <v>3101.623</v>
      </c>
      <c r="AH15" s="9">
        <v>2576.6529999999998</v>
      </c>
      <c r="AI15" s="9">
        <v>2297.4380000000001</v>
      </c>
      <c r="AJ15" s="9">
        <v>1229.759</v>
      </c>
      <c r="AK15" s="9">
        <v>1067.6790000000001</v>
      </c>
      <c r="AL15" s="9">
        <v>3380.8380000000002</v>
      </c>
      <c r="AM15" s="9">
        <v>1871.864</v>
      </c>
      <c r="AN15" s="9">
        <v>1508.9749999999999</v>
      </c>
      <c r="AO15" s="9">
        <v>2086.9160000000002</v>
      </c>
      <c r="AP15" s="9">
        <v>1102.1300000000001</v>
      </c>
      <c r="AQ15" s="9">
        <v>984.78599999999994</v>
      </c>
      <c r="AR15" s="9">
        <v>1293.922</v>
      </c>
      <c r="AS15" s="9">
        <v>769.73299999999995</v>
      </c>
      <c r="AT15" s="9">
        <v>524.18899999999996</v>
      </c>
      <c r="AU15" s="9">
        <v>1075.9880000000001</v>
      </c>
      <c r="AV15" s="9">
        <v>588.81600000000003</v>
      </c>
      <c r="AW15" s="9">
        <v>487.17200000000003</v>
      </c>
      <c r="AX15" s="9">
        <v>11653.36</v>
      </c>
      <c r="AY15" s="9">
        <v>6153.1679999999997</v>
      </c>
      <c r="AZ15" s="9">
        <v>5500.1909999999998</v>
      </c>
      <c r="BA15" s="9">
        <v>20101.898000000001</v>
      </c>
      <c r="BB15" s="9">
        <v>9867.4989999999998</v>
      </c>
      <c r="BC15" s="9">
        <v>10234.398999999999</v>
      </c>
      <c r="BD15" s="9">
        <v>3162.6610000000001</v>
      </c>
      <c r="BE15" s="9">
        <v>1560.0350000000001</v>
      </c>
      <c r="BF15" s="9">
        <v>1602.626</v>
      </c>
      <c r="BG15" s="9">
        <v>2258.8580000000002</v>
      </c>
      <c r="BH15" s="9">
        <v>1147.425</v>
      </c>
      <c r="BI15" s="9">
        <v>1111.433</v>
      </c>
      <c r="BJ15" s="9">
        <v>1481.35</v>
      </c>
      <c r="BK15" s="9">
        <v>808.14</v>
      </c>
      <c r="BL15" s="9">
        <v>673.21</v>
      </c>
      <c r="BM15" s="9">
        <v>777.50800000000004</v>
      </c>
      <c r="BN15" s="9">
        <v>339.28500000000003</v>
      </c>
      <c r="BO15" s="9">
        <v>438.22300000000001</v>
      </c>
      <c r="BP15" s="9">
        <v>286.62799999999999</v>
      </c>
      <c r="BQ15" s="9">
        <v>117.745</v>
      </c>
      <c r="BR15" s="9">
        <v>168.88300000000001</v>
      </c>
      <c r="BS15" s="9">
        <v>285.93299999999999</v>
      </c>
      <c r="BT15" s="9">
        <v>162.501</v>
      </c>
      <c r="BU15" s="9">
        <v>123.432</v>
      </c>
      <c r="BV15" s="9">
        <v>617.87</v>
      </c>
      <c r="BW15" s="9">
        <v>250.10900000000001</v>
      </c>
      <c r="BX15" s="9">
        <v>367.76100000000002</v>
      </c>
      <c r="BY15" s="9">
        <v>1351.2270000000001</v>
      </c>
      <c r="BZ15" s="9">
        <v>631.45100000000002</v>
      </c>
      <c r="CA15" s="9">
        <v>719.77499999999998</v>
      </c>
      <c r="CB15" s="9">
        <v>835.50300000000004</v>
      </c>
      <c r="CC15" s="9">
        <v>439.47399999999999</v>
      </c>
      <c r="CD15" s="9">
        <v>396.029</v>
      </c>
      <c r="CE15" s="9">
        <v>89.346999999999994</v>
      </c>
      <c r="CF15" s="9">
        <v>32.015999999999998</v>
      </c>
      <c r="CG15" s="9">
        <v>57.331000000000003</v>
      </c>
      <c r="CH15" s="9">
        <v>515.72299999999996</v>
      </c>
      <c r="CI15" s="9">
        <v>191.977</v>
      </c>
      <c r="CJ15" s="9">
        <v>323.74599999999998</v>
      </c>
      <c r="CK15" s="9">
        <v>628.56399999999996</v>
      </c>
      <c r="CL15" s="9">
        <v>369.97500000000002</v>
      </c>
      <c r="CM15" s="9">
        <v>258.589</v>
      </c>
      <c r="CN15" s="9">
        <v>271.81400000000002</v>
      </c>
      <c r="CO15" s="9">
        <v>176.47800000000001</v>
      </c>
      <c r="CP15" s="9">
        <v>95.335999999999999</v>
      </c>
      <c r="CQ15" s="9">
        <v>240.48500000000001</v>
      </c>
      <c r="CR15" s="9">
        <v>149.34200000000001</v>
      </c>
      <c r="CS15" s="9">
        <v>91.143000000000001</v>
      </c>
      <c r="CT15" s="9">
        <v>37.200000000000003</v>
      </c>
      <c r="CU15" s="9">
        <v>22.126999999999999</v>
      </c>
      <c r="CV15" s="9">
        <v>15.073</v>
      </c>
      <c r="CW15" s="9">
        <v>388.07900000000001</v>
      </c>
      <c r="CX15" s="9">
        <v>220.63300000000001</v>
      </c>
      <c r="CY15" s="9">
        <v>167.447</v>
      </c>
      <c r="CZ15" s="9">
        <v>12161.798000000001</v>
      </c>
      <c r="DA15" s="9">
        <v>6392.53</v>
      </c>
      <c r="DB15" s="9">
        <v>5769.268</v>
      </c>
      <c r="DC15" s="9">
        <v>2397.5520000000001</v>
      </c>
      <c r="DD15" s="9">
        <v>1230.1089999999999</v>
      </c>
      <c r="DE15" s="9">
        <v>1167.443</v>
      </c>
      <c r="DF15" s="9">
        <v>639.649</v>
      </c>
      <c r="DG15" s="9">
        <v>320.24900000000002</v>
      </c>
      <c r="DH15" s="9">
        <v>319.40100000000001</v>
      </c>
      <c r="DI15" s="9">
        <v>672.12199999999996</v>
      </c>
      <c r="DJ15" s="9">
        <v>350.38499999999999</v>
      </c>
      <c r="DK15" s="9">
        <v>321.73700000000002</v>
      </c>
      <c r="DL15" s="9">
        <v>1085.78</v>
      </c>
      <c r="DM15" s="9">
        <v>559.47500000000002</v>
      </c>
      <c r="DN15" s="9">
        <v>526.30499999999995</v>
      </c>
      <c r="DO15" s="9">
        <v>9764.2459999999992</v>
      </c>
      <c r="DP15" s="9">
        <v>5162.4219999999996</v>
      </c>
      <c r="DQ15" s="9">
        <v>4601.8249999999998</v>
      </c>
      <c r="DR15" s="9">
        <v>4554.6530000000002</v>
      </c>
      <c r="DS15" s="9">
        <v>2349.9430000000002</v>
      </c>
      <c r="DT15" s="9">
        <v>2204.71</v>
      </c>
      <c r="DU15" s="9">
        <v>1331.2639999999999</v>
      </c>
      <c r="DV15" s="9">
        <v>670.61199999999997</v>
      </c>
      <c r="DW15" s="9">
        <v>660.65200000000004</v>
      </c>
      <c r="DX15" s="9">
        <v>1365.34</v>
      </c>
      <c r="DY15" s="9">
        <v>714.50300000000004</v>
      </c>
      <c r="DZ15" s="9">
        <v>650.83699999999999</v>
      </c>
      <c r="EA15" s="9">
        <v>1858.049</v>
      </c>
      <c r="EB15" s="9">
        <v>964.82799999999997</v>
      </c>
      <c r="EC15" s="9">
        <v>893.221</v>
      </c>
      <c r="ED15" s="9">
        <v>5209.5929999999998</v>
      </c>
      <c r="EE15" s="9">
        <v>2812.4789999999998</v>
      </c>
      <c r="EF15" s="9">
        <v>2397.114</v>
      </c>
      <c r="EG15" s="9">
        <v>2226.8470000000002</v>
      </c>
      <c r="EH15" s="9">
        <v>1188.0940000000001</v>
      </c>
      <c r="EI15" s="9">
        <v>1038.7529999999999</v>
      </c>
      <c r="EJ15" s="9">
        <v>2982.7460000000001</v>
      </c>
      <c r="EK15" s="9">
        <v>1624.385</v>
      </c>
      <c r="EL15" s="9">
        <v>1358.3610000000001</v>
      </c>
      <c r="EM15" s="9">
        <v>1956.1469999999999</v>
      </c>
      <c r="EN15" s="9">
        <v>1027.77</v>
      </c>
      <c r="EO15" s="9">
        <v>928.37599999999998</v>
      </c>
      <c r="EP15" s="9">
        <v>1026.5989999999999</v>
      </c>
      <c r="EQ15" s="9">
        <v>596.61500000000001</v>
      </c>
      <c r="ER15" s="9">
        <v>429.98500000000001</v>
      </c>
      <c r="ES15" s="9">
        <v>1069.1479999999999</v>
      </c>
      <c r="ET15" s="9">
        <v>583.74699999999996</v>
      </c>
      <c r="EU15" s="9">
        <v>485.4</v>
      </c>
      <c r="EV15" s="9">
        <v>11092.65</v>
      </c>
      <c r="EW15" s="9">
        <v>5808.7830000000004</v>
      </c>
      <c r="EX15" s="9">
        <v>5283.8670000000002</v>
      </c>
      <c r="EY15" s="9">
        <v>16297.346</v>
      </c>
      <c r="EZ15" s="9">
        <v>8065.8149999999996</v>
      </c>
      <c r="FA15" s="9">
        <v>8231.5310000000009</v>
      </c>
      <c r="FB15" s="9">
        <v>3001.931</v>
      </c>
      <c r="FC15" s="9">
        <v>1469.1769999999999</v>
      </c>
      <c r="FD15" s="9">
        <v>1532.7529999999999</v>
      </c>
      <c r="FE15" s="9">
        <v>2204.2550000000001</v>
      </c>
      <c r="FF15" s="9">
        <v>1112.854</v>
      </c>
      <c r="FG15" s="9">
        <v>1091.4010000000001</v>
      </c>
      <c r="FH15" s="9">
        <v>1448.1089999999999</v>
      </c>
      <c r="FI15" s="9">
        <v>786.18499999999995</v>
      </c>
      <c r="FJ15" s="9">
        <v>661.92399999999998</v>
      </c>
      <c r="FK15" s="9">
        <v>756.14599999999996</v>
      </c>
      <c r="FL15" s="9">
        <v>326.66899999999998</v>
      </c>
      <c r="FM15" s="9">
        <v>429.47699999999998</v>
      </c>
      <c r="FN15" s="9">
        <v>278.625</v>
      </c>
      <c r="FO15" s="9">
        <v>112.59</v>
      </c>
      <c r="FP15" s="9">
        <v>166.035</v>
      </c>
      <c r="FQ15" s="9">
        <v>278.678</v>
      </c>
      <c r="FR15" s="9">
        <v>158.244</v>
      </c>
      <c r="FS15" s="9">
        <v>120.434</v>
      </c>
      <c r="FT15" s="9">
        <v>518.99800000000005</v>
      </c>
      <c r="FU15" s="9">
        <v>198.08</v>
      </c>
      <c r="FV15" s="9">
        <v>320.91800000000001</v>
      </c>
      <c r="FW15" s="9">
        <v>1283.8530000000001</v>
      </c>
      <c r="FX15" s="9">
        <v>596.02300000000002</v>
      </c>
      <c r="FY15" s="9">
        <v>687.83</v>
      </c>
      <c r="FZ15" s="9">
        <v>831.97199999999998</v>
      </c>
      <c r="GA15" s="9">
        <v>436.49599999999998</v>
      </c>
      <c r="GB15" s="9">
        <v>395.476</v>
      </c>
      <c r="GC15" s="9">
        <v>89.346999999999994</v>
      </c>
      <c r="GD15" s="9">
        <v>32.015999999999998</v>
      </c>
      <c r="GE15" s="9">
        <v>57.331000000000003</v>
      </c>
      <c r="GF15" s="9">
        <v>451.88</v>
      </c>
      <c r="GG15" s="9">
        <v>159.52699999999999</v>
      </c>
      <c r="GH15" s="9">
        <v>292.35300000000001</v>
      </c>
      <c r="GI15" s="9">
        <v>582.971</v>
      </c>
      <c r="GJ15" s="9">
        <v>344.048</v>
      </c>
      <c r="GK15" s="9">
        <v>238.923</v>
      </c>
      <c r="GL15" s="9">
        <v>261.28699999999998</v>
      </c>
      <c r="GM15" s="9">
        <v>170.29599999999999</v>
      </c>
      <c r="GN15" s="9">
        <v>90.991</v>
      </c>
      <c r="GO15" s="9">
        <v>237.17500000000001</v>
      </c>
      <c r="GP15" s="9">
        <v>147.251</v>
      </c>
      <c r="GQ15" s="9">
        <v>89.924000000000007</v>
      </c>
      <c r="GR15" s="9">
        <v>36.545999999999999</v>
      </c>
      <c r="GS15" s="9">
        <v>21.943000000000001</v>
      </c>
      <c r="GT15" s="9">
        <v>14.603999999999999</v>
      </c>
      <c r="GU15" s="9">
        <v>345.79500000000002</v>
      </c>
      <c r="GV15" s="9">
        <v>196.797</v>
      </c>
      <c r="GW15" s="9">
        <v>148.999</v>
      </c>
      <c r="GX15" s="9">
        <v>1973.749</v>
      </c>
      <c r="GY15" s="9">
        <v>1007.0359999999999</v>
      </c>
      <c r="GZ15" s="9">
        <v>966.71299999999997</v>
      </c>
      <c r="HA15" s="9">
        <v>789.94899999999996</v>
      </c>
      <c r="HB15" s="9">
        <v>397.15699999999998</v>
      </c>
      <c r="HC15" s="9">
        <v>392.79199999999997</v>
      </c>
      <c r="HD15" s="9">
        <v>237.76400000000001</v>
      </c>
      <c r="HE15" s="9">
        <v>115.148</v>
      </c>
      <c r="HF15" s="9">
        <v>122.616</v>
      </c>
      <c r="HG15" s="9">
        <v>220.83099999999999</v>
      </c>
      <c r="HH15" s="9">
        <v>109.616</v>
      </c>
      <c r="HI15" s="9">
        <v>111.215</v>
      </c>
      <c r="HJ15" s="9">
        <v>331.35300000000001</v>
      </c>
      <c r="HK15" s="9">
        <v>172.393</v>
      </c>
      <c r="HL15" s="9">
        <v>158.96</v>
      </c>
      <c r="HM15" s="9">
        <v>1183.8</v>
      </c>
      <c r="HN15" s="9">
        <v>609.87900000000002</v>
      </c>
      <c r="HO15" s="9">
        <v>573.92100000000005</v>
      </c>
      <c r="HP15" s="9">
        <v>1060.5519999999999</v>
      </c>
      <c r="HQ15" s="9">
        <v>541.19899999999996</v>
      </c>
      <c r="HR15" s="9">
        <v>519.35299999999995</v>
      </c>
      <c r="HS15" s="9">
        <v>385.96600000000001</v>
      </c>
      <c r="HT15" s="9">
        <v>191.566</v>
      </c>
      <c r="HU15" s="9">
        <v>194.4</v>
      </c>
      <c r="HV15" s="9">
        <v>348.92</v>
      </c>
      <c r="HW15" s="9">
        <v>176.05</v>
      </c>
      <c r="HX15" s="9">
        <v>172.87</v>
      </c>
      <c r="HY15" s="9">
        <v>325.666</v>
      </c>
      <c r="HZ15" s="9">
        <v>173.584</v>
      </c>
      <c r="IA15" s="9">
        <v>152.083</v>
      </c>
      <c r="IB15" s="9">
        <v>123.248</v>
      </c>
      <c r="IC15" s="9">
        <v>68.680000000000007</v>
      </c>
      <c r="ID15" s="9">
        <v>54.567999999999998</v>
      </c>
      <c r="IE15" s="9">
        <v>118.57</v>
      </c>
      <c r="IF15" s="9">
        <v>68.009</v>
      </c>
      <c r="IG15" s="9">
        <v>50.561</v>
      </c>
      <c r="IH15" s="9">
        <v>4.6779999999999999</v>
      </c>
      <c r="II15" s="9">
        <v>0.67100000000000004</v>
      </c>
      <c r="IJ15" s="9">
        <v>4.008</v>
      </c>
      <c r="IK15" s="9">
        <v>4.6779999999999999</v>
      </c>
      <c r="IL15" s="9">
        <v>0.67100000000000004</v>
      </c>
      <c r="IM15" s="9">
        <v>4.008</v>
      </c>
      <c r="IN15" s="9">
        <v>0</v>
      </c>
      <c r="IO15" s="9">
        <v>0</v>
      </c>
      <c r="IP15" s="9">
        <v>0</v>
      </c>
      <c r="IQ15" s="9">
        <v>281.17399999999998</v>
      </c>
    </row>
    <row r="16" spans="1:251">
      <c r="A16" s="10">
        <v>43862</v>
      </c>
      <c r="B16" s="9">
        <v>12980.137000000001</v>
      </c>
      <c r="C16" s="9">
        <v>6826.991</v>
      </c>
      <c r="D16" s="9">
        <v>6153.1459999999997</v>
      </c>
      <c r="E16" s="9">
        <v>2397.5030000000002</v>
      </c>
      <c r="F16" s="9">
        <v>1224.088</v>
      </c>
      <c r="G16" s="9">
        <v>1173.415</v>
      </c>
      <c r="H16" s="9">
        <v>608.79499999999996</v>
      </c>
      <c r="I16" s="9">
        <v>304.06299999999999</v>
      </c>
      <c r="J16" s="9">
        <v>304.733</v>
      </c>
      <c r="K16" s="9">
        <v>707.87900000000002</v>
      </c>
      <c r="L16" s="9">
        <v>359.44200000000001</v>
      </c>
      <c r="M16" s="9">
        <v>348.43599999999998</v>
      </c>
      <c r="N16" s="9">
        <v>1080.829</v>
      </c>
      <c r="O16" s="9">
        <v>560.58299999999997</v>
      </c>
      <c r="P16" s="9">
        <v>520.24599999999998</v>
      </c>
      <c r="Q16" s="9">
        <v>10582.634</v>
      </c>
      <c r="R16" s="9">
        <v>5602.9030000000002</v>
      </c>
      <c r="S16" s="9">
        <v>4979.7309999999998</v>
      </c>
      <c r="T16" s="9">
        <v>4827.7430000000004</v>
      </c>
      <c r="U16" s="9">
        <v>2492.172</v>
      </c>
      <c r="V16" s="9">
        <v>2335.5709999999999</v>
      </c>
      <c r="W16" s="9">
        <v>1330.2260000000001</v>
      </c>
      <c r="X16" s="9">
        <v>655.99800000000005</v>
      </c>
      <c r="Y16" s="9">
        <v>674.22699999999998</v>
      </c>
      <c r="Z16" s="9">
        <v>1547.4090000000001</v>
      </c>
      <c r="AA16" s="9">
        <v>821.42399999999998</v>
      </c>
      <c r="AB16" s="9">
        <v>725.98599999999999</v>
      </c>
      <c r="AC16" s="9">
        <v>1950.1079999999999</v>
      </c>
      <c r="AD16" s="9">
        <v>1014.75</v>
      </c>
      <c r="AE16" s="9">
        <v>935.35799999999995</v>
      </c>
      <c r="AF16" s="9">
        <v>5754.8909999999996</v>
      </c>
      <c r="AG16" s="9">
        <v>3110.7310000000002</v>
      </c>
      <c r="AH16" s="9">
        <v>2644.16</v>
      </c>
      <c r="AI16" s="9">
        <v>2241.0790000000002</v>
      </c>
      <c r="AJ16" s="9">
        <v>1191.1610000000001</v>
      </c>
      <c r="AK16" s="9">
        <v>1049.9179999999999</v>
      </c>
      <c r="AL16" s="9">
        <v>3513.8119999999999</v>
      </c>
      <c r="AM16" s="9">
        <v>1919.57</v>
      </c>
      <c r="AN16" s="9">
        <v>1594.242</v>
      </c>
      <c r="AO16" s="9">
        <v>2170</v>
      </c>
      <c r="AP16" s="9">
        <v>1118.4739999999999</v>
      </c>
      <c r="AQ16" s="9">
        <v>1051.527</v>
      </c>
      <c r="AR16" s="9">
        <v>1343.8109999999999</v>
      </c>
      <c r="AS16" s="9">
        <v>801.096</v>
      </c>
      <c r="AT16" s="9">
        <v>542.71500000000003</v>
      </c>
      <c r="AU16" s="9">
        <v>1056.5350000000001</v>
      </c>
      <c r="AV16" s="9">
        <v>575.74400000000003</v>
      </c>
      <c r="AW16" s="9">
        <v>480.791</v>
      </c>
      <c r="AX16" s="9">
        <v>11923.602000000001</v>
      </c>
      <c r="AY16" s="9">
        <v>6251.2470000000003</v>
      </c>
      <c r="AZ16" s="9">
        <v>5672.3549999999996</v>
      </c>
      <c r="BA16" s="9">
        <v>20505.88</v>
      </c>
      <c r="BB16" s="9">
        <v>10097.288</v>
      </c>
      <c r="BC16" s="9">
        <v>10408.592000000001</v>
      </c>
      <c r="BD16" s="9">
        <v>3257.07</v>
      </c>
      <c r="BE16" s="9">
        <v>1633.047</v>
      </c>
      <c r="BF16" s="9">
        <v>1624.0229999999999</v>
      </c>
      <c r="BG16" s="9">
        <v>2337.5790000000002</v>
      </c>
      <c r="BH16" s="9">
        <v>1202.8889999999999</v>
      </c>
      <c r="BI16" s="9">
        <v>1134.69</v>
      </c>
      <c r="BJ16" s="9">
        <v>1557.779</v>
      </c>
      <c r="BK16" s="9">
        <v>841.69</v>
      </c>
      <c r="BL16" s="9">
        <v>716.08900000000006</v>
      </c>
      <c r="BM16" s="9">
        <v>779.8</v>
      </c>
      <c r="BN16" s="9">
        <v>361.19900000000001</v>
      </c>
      <c r="BO16" s="9">
        <v>418.601</v>
      </c>
      <c r="BP16" s="9">
        <v>309.03800000000001</v>
      </c>
      <c r="BQ16" s="9">
        <v>122.009</v>
      </c>
      <c r="BR16" s="9">
        <v>187.029</v>
      </c>
      <c r="BS16" s="9">
        <v>286.13</v>
      </c>
      <c r="BT16" s="9">
        <v>170.149</v>
      </c>
      <c r="BU16" s="9">
        <v>115.98099999999999</v>
      </c>
      <c r="BV16" s="9">
        <v>633.36</v>
      </c>
      <c r="BW16" s="9">
        <v>260.00900000000001</v>
      </c>
      <c r="BX16" s="9">
        <v>373.35199999999998</v>
      </c>
      <c r="BY16" s="9">
        <v>1305.481</v>
      </c>
      <c r="BZ16" s="9">
        <v>620.82000000000005</v>
      </c>
      <c r="CA16" s="9">
        <v>684.66099999999994</v>
      </c>
      <c r="CB16" s="9">
        <v>795.88699999999994</v>
      </c>
      <c r="CC16" s="9">
        <v>420.63799999999998</v>
      </c>
      <c r="CD16" s="9">
        <v>375.24900000000002</v>
      </c>
      <c r="CE16" s="9">
        <v>85.941000000000003</v>
      </c>
      <c r="CF16" s="9">
        <v>30.17</v>
      </c>
      <c r="CG16" s="9">
        <v>55.77</v>
      </c>
      <c r="CH16" s="9">
        <v>509.59399999999999</v>
      </c>
      <c r="CI16" s="9">
        <v>200.18199999999999</v>
      </c>
      <c r="CJ16" s="9">
        <v>309.41199999999998</v>
      </c>
      <c r="CK16" s="9">
        <v>670.54399999999998</v>
      </c>
      <c r="CL16" s="9">
        <v>385.08100000000002</v>
      </c>
      <c r="CM16" s="9">
        <v>285.46300000000002</v>
      </c>
      <c r="CN16" s="9">
        <v>268.35500000000002</v>
      </c>
      <c r="CO16" s="9">
        <v>174.36</v>
      </c>
      <c r="CP16" s="9">
        <v>93.995000000000005</v>
      </c>
      <c r="CQ16" s="9">
        <v>260.64800000000002</v>
      </c>
      <c r="CR16" s="9">
        <v>155.10499999999999</v>
      </c>
      <c r="CS16" s="9">
        <v>105.542</v>
      </c>
      <c r="CT16" s="9">
        <v>45.072000000000003</v>
      </c>
      <c r="CU16" s="9">
        <v>21.231000000000002</v>
      </c>
      <c r="CV16" s="9">
        <v>23.841000000000001</v>
      </c>
      <c r="CW16" s="9">
        <v>409.89699999999999</v>
      </c>
      <c r="CX16" s="9">
        <v>229.976</v>
      </c>
      <c r="CY16" s="9">
        <v>179.92099999999999</v>
      </c>
      <c r="CZ16" s="9">
        <v>12385.513000000001</v>
      </c>
      <c r="DA16" s="9">
        <v>6475.1790000000001</v>
      </c>
      <c r="DB16" s="9">
        <v>5910.3339999999998</v>
      </c>
      <c r="DC16" s="9">
        <v>2374.297</v>
      </c>
      <c r="DD16" s="9">
        <v>1211.146</v>
      </c>
      <c r="DE16" s="9">
        <v>1163.1510000000001</v>
      </c>
      <c r="DF16" s="9">
        <v>601.71500000000003</v>
      </c>
      <c r="DG16" s="9">
        <v>299.52699999999999</v>
      </c>
      <c r="DH16" s="9">
        <v>302.18799999999999</v>
      </c>
      <c r="DI16" s="9">
        <v>701.05100000000004</v>
      </c>
      <c r="DJ16" s="9">
        <v>356.15899999999999</v>
      </c>
      <c r="DK16" s="9">
        <v>344.892</v>
      </c>
      <c r="DL16" s="9">
        <v>1071.5309999999999</v>
      </c>
      <c r="DM16" s="9">
        <v>555.46</v>
      </c>
      <c r="DN16" s="9">
        <v>516.07100000000003</v>
      </c>
      <c r="DO16" s="9">
        <v>10011.215</v>
      </c>
      <c r="DP16" s="9">
        <v>5264.0330000000004</v>
      </c>
      <c r="DQ16" s="9">
        <v>4747.183</v>
      </c>
      <c r="DR16" s="9">
        <v>4744.0659999999998</v>
      </c>
      <c r="DS16" s="9">
        <v>2437.0970000000002</v>
      </c>
      <c r="DT16" s="9">
        <v>2306.9690000000001</v>
      </c>
      <c r="DU16" s="9">
        <v>1314.16</v>
      </c>
      <c r="DV16" s="9">
        <v>645.80200000000002</v>
      </c>
      <c r="DW16" s="9">
        <v>668.35799999999995</v>
      </c>
      <c r="DX16" s="9">
        <v>1528.742</v>
      </c>
      <c r="DY16" s="9">
        <v>809.31600000000003</v>
      </c>
      <c r="DZ16" s="9">
        <v>719.42700000000002</v>
      </c>
      <c r="EA16" s="9">
        <v>1901.163</v>
      </c>
      <c r="EB16" s="9">
        <v>981.98</v>
      </c>
      <c r="EC16" s="9">
        <v>919.18399999999997</v>
      </c>
      <c r="ED16" s="9">
        <v>5267.15</v>
      </c>
      <c r="EE16" s="9">
        <v>2826.9360000000001</v>
      </c>
      <c r="EF16" s="9">
        <v>2440.2130000000002</v>
      </c>
      <c r="EG16" s="9">
        <v>2150.6849999999999</v>
      </c>
      <c r="EH16" s="9">
        <v>1135.1010000000001</v>
      </c>
      <c r="EI16" s="9">
        <v>1015.5839999999999</v>
      </c>
      <c r="EJ16" s="9">
        <v>3116.4639999999999</v>
      </c>
      <c r="EK16" s="9">
        <v>1691.835</v>
      </c>
      <c r="EL16" s="9">
        <v>1424.6289999999999</v>
      </c>
      <c r="EM16" s="9">
        <v>2045.0820000000001</v>
      </c>
      <c r="EN16" s="9">
        <v>1053.249</v>
      </c>
      <c r="EO16" s="9">
        <v>991.83399999999995</v>
      </c>
      <c r="EP16" s="9">
        <v>1071.3820000000001</v>
      </c>
      <c r="EQ16" s="9">
        <v>638.58600000000001</v>
      </c>
      <c r="ER16" s="9">
        <v>432.79500000000002</v>
      </c>
      <c r="ES16" s="9">
        <v>1051.1010000000001</v>
      </c>
      <c r="ET16" s="9">
        <v>572.89200000000005</v>
      </c>
      <c r="EU16" s="9">
        <v>478.21</v>
      </c>
      <c r="EV16" s="9">
        <v>11334.412</v>
      </c>
      <c r="EW16" s="9">
        <v>5902.2879999999996</v>
      </c>
      <c r="EX16" s="9">
        <v>5432.1239999999998</v>
      </c>
      <c r="EY16" s="9">
        <v>16521.992999999999</v>
      </c>
      <c r="EZ16" s="9">
        <v>8195.0409999999993</v>
      </c>
      <c r="FA16" s="9">
        <v>8326.9519999999993</v>
      </c>
      <c r="FB16" s="9">
        <v>3092.7069999999999</v>
      </c>
      <c r="FC16" s="9">
        <v>1539.5450000000001</v>
      </c>
      <c r="FD16" s="9">
        <v>1553.162</v>
      </c>
      <c r="FE16" s="9">
        <v>2281.2339999999999</v>
      </c>
      <c r="FF16" s="9">
        <v>1167.3889999999999</v>
      </c>
      <c r="FG16" s="9">
        <v>1113.845</v>
      </c>
      <c r="FH16" s="9">
        <v>1528.423</v>
      </c>
      <c r="FI16" s="9">
        <v>824.21900000000005</v>
      </c>
      <c r="FJ16" s="9">
        <v>704.20299999999997</v>
      </c>
      <c r="FK16" s="9">
        <v>752.81200000000001</v>
      </c>
      <c r="FL16" s="9">
        <v>343.17</v>
      </c>
      <c r="FM16" s="9">
        <v>409.642</v>
      </c>
      <c r="FN16" s="9">
        <v>304.62900000000002</v>
      </c>
      <c r="FO16" s="9">
        <v>120.628</v>
      </c>
      <c r="FP16" s="9">
        <v>184.001</v>
      </c>
      <c r="FQ16" s="9">
        <v>280.27300000000002</v>
      </c>
      <c r="FR16" s="9">
        <v>167.02799999999999</v>
      </c>
      <c r="FS16" s="9">
        <v>113.244</v>
      </c>
      <c r="FT16" s="9">
        <v>531.20000000000005</v>
      </c>
      <c r="FU16" s="9">
        <v>205.12700000000001</v>
      </c>
      <c r="FV16" s="9">
        <v>326.07299999999998</v>
      </c>
      <c r="FW16" s="9">
        <v>1243.9639999999999</v>
      </c>
      <c r="FX16" s="9">
        <v>589.47799999999995</v>
      </c>
      <c r="FY16" s="9">
        <v>654.48599999999999</v>
      </c>
      <c r="FZ16" s="9">
        <v>791.36300000000006</v>
      </c>
      <c r="GA16" s="9">
        <v>418.69600000000003</v>
      </c>
      <c r="GB16" s="9">
        <v>372.66699999999997</v>
      </c>
      <c r="GC16" s="9">
        <v>85.242999999999995</v>
      </c>
      <c r="GD16" s="9">
        <v>30.17</v>
      </c>
      <c r="GE16" s="9">
        <v>55.073</v>
      </c>
      <c r="GF16" s="9">
        <v>452.601</v>
      </c>
      <c r="GG16" s="9">
        <v>170.78200000000001</v>
      </c>
      <c r="GH16" s="9">
        <v>281.81900000000002</v>
      </c>
      <c r="GI16" s="9">
        <v>618.61</v>
      </c>
      <c r="GJ16" s="9">
        <v>355.56900000000002</v>
      </c>
      <c r="GK16" s="9">
        <v>263.041</v>
      </c>
      <c r="GL16" s="9">
        <v>259.59699999999998</v>
      </c>
      <c r="GM16" s="9">
        <v>169.256</v>
      </c>
      <c r="GN16" s="9">
        <v>90.34</v>
      </c>
      <c r="GO16" s="9">
        <v>259.738</v>
      </c>
      <c r="GP16" s="9">
        <v>154.196</v>
      </c>
      <c r="GQ16" s="9">
        <v>105.542</v>
      </c>
      <c r="GR16" s="9">
        <v>45.072000000000003</v>
      </c>
      <c r="GS16" s="9">
        <v>21.231000000000002</v>
      </c>
      <c r="GT16" s="9">
        <v>23.841000000000001</v>
      </c>
      <c r="GU16" s="9">
        <v>358.87099999999998</v>
      </c>
      <c r="GV16" s="9">
        <v>201.37299999999999</v>
      </c>
      <c r="GW16" s="9">
        <v>157.49799999999999</v>
      </c>
      <c r="GX16" s="9">
        <v>1942.6959999999999</v>
      </c>
      <c r="GY16" s="9">
        <v>971.24</v>
      </c>
      <c r="GZ16" s="9">
        <v>971.45500000000004</v>
      </c>
      <c r="HA16" s="9">
        <v>753.24300000000005</v>
      </c>
      <c r="HB16" s="9">
        <v>372.322</v>
      </c>
      <c r="HC16" s="9">
        <v>380.92099999999999</v>
      </c>
      <c r="HD16" s="9">
        <v>212.16200000000001</v>
      </c>
      <c r="HE16" s="9">
        <v>108.884</v>
      </c>
      <c r="HF16" s="9">
        <v>103.279</v>
      </c>
      <c r="HG16" s="9">
        <v>234.898</v>
      </c>
      <c r="HH16" s="9">
        <v>118.873</v>
      </c>
      <c r="HI16" s="9">
        <v>116.02500000000001</v>
      </c>
      <c r="HJ16" s="9">
        <v>306.18299999999999</v>
      </c>
      <c r="HK16" s="9">
        <v>144.566</v>
      </c>
      <c r="HL16" s="9">
        <v>161.61699999999999</v>
      </c>
      <c r="HM16" s="9">
        <v>1189.452</v>
      </c>
      <c r="HN16" s="9">
        <v>598.91800000000001</v>
      </c>
      <c r="HO16" s="9">
        <v>590.53399999999999</v>
      </c>
      <c r="HP16" s="9">
        <v>1075.17</v>
      </c>
      <c r="HQ16" s="9">
        <v>537.59699999999998</v>
      </c>
      <c r="HR16" s="9">
        <v>537.572</v>
      </c>
      <c r="HS16" s="9">
        <v>380.43599999999998</v>
      </c>
      <c r="HT16" s="9">
        <v>177.54900000000001</v>
      </c>
      <c r="HU16" s="9">
        <v>202.887</v>
      </c>
      <c r="HV16" s="9">
        <v>364.11399999999998</v>
      </c>
      <c r="HW16" s="9">
        <v>195.09299999999999</v>
      </c>
      <c r="HX16" s="9">
        <v>169.02099999999999</v>
      </c>
      <c r="HY16" s="9">
        <v>330.62</v>
      </c>
      <c r="HZ16" s="9">
        <v>164.95599999999999</v>
      </c>
      <c r="IA16" s="9">
        <v>165.66399999999999</v>
      </c>
      <c r="IB16" s="9">
        <v>114.283</v>
      </c>
      <c r="IC16" s="9">
        <v>61.320999999999998</v>
      </c>
      <c r="ID16" s="9">
        <v>52.962000000000003</v>
      </c>
      <c r="IE16" s="9">
        <v>112.08</v>
      </c>
      <c r="IF16" s="9">
        <v>60.023000000000003</v>
      </c>
      <c r="IG16" s="9">
        <v>52.057000000000002</v>
      </c>
      <c r="IH16" s="9">
        <v>2.2029999999999998</v>
      </c>
      <c r="II16" s="9">
        <v>1.298</v>
      </c>
      <c r="IJ16" s="9">
        <v>0.90500000000000003</v>
      </c>
      <c r="IK16" s="9">
        <v>2.2029999999999998</v>
      </c>
      <c r="IL16" s="9">
        <v>1.298</v>
      </c>
      <c r="IM16" s="9">
        <v>0.90500000000000003</v>
      </c>
      <c r="IN16" s="9">
        <v>0</v>
      </c>
      <c r="IO16" s="9">
        <v>0</v>
      </c>
      <c r="IP16" s="9">
        <v>0</v>
      </c>
      <c r="IQ16" s="9">
        <v>249.93199999999999</v>
      </c>
    </row>
    <row r="17" spans="1:251">
      <c r="A17" s="10">
        <v>44228</v>
      </c>
      <c r="B17" s="9">
        <v>12947.324000000001</v>
      </c>
      <c r="C17" s="9">
        <v>6797.5029999999997</v>
      </c>
      <c r="D17" s="9">
        <v>6149.8209999999999</v>
      </c>
      <c r="E17" s="9">
        <v>2276.9609999999998</v>
      </c>
      <c r="F17" s="9">
        <v>1144.857</v>
      </c>
      <c r="G17" s="9">
        <v>1132.105</v>
      </c>
      <c r="H17" s="9">
        <v>675.99699999999996</v>
      </c>
      <c r="I17" s="9">
        <v>334.536</v>
      </c>
      <c r="J17" s="9">
        <v>341.46100000000001</v>
      </c>
      <c r="K17" s="9">
        <v>738.28300000000002</v>
      </c>
      <c r="L17" s="9">
        <v>351.23</v>
      </c>
      <c r="M17" s="9">
        <v>387.053</v>
      </c>
      <c r="N17" s="9">
        <v>862.68100000000004</v>
      </c>
      <c r="O17" s="9">
        <v>459.09100000000001</v>
      </c>
      <c r="P17" s="9">
        <v>403.59100000000001</v>
      </c>
      <c r="Q17" s="9">
        <v>10670.362999999999</v>
      </c>
      <c r="R17" s="9">
        <v>5652.6459999999997</v>
      </c>
      <c r="S17" s="9">
        <v>5017.7169999999996</v>
      </c>
      <c r="T17" s="9">
        <v>4661.8509999999997</v>
      </c>
      <c r="U17" s="9">
        <v>2396.6320000000001</v>
      </c>
      <c r="V17" s="9">
        <v>2265.2190000000001</v>
      </c>
      <c r="W17" s="9">
        <v>1224.2750000000001</v>
      </c>
      <c r="X17" s="9">
        <v>605.51</v>
      </c>
      <c r="Y17" s="9">
        <v>618.76499999999999</v>
      </c>
      <c r="Z17" s="9">
        <v>1414.0340000000001</v>
      </c>
      <c r="AA17" s="9">
        <v>720.83399999999995</v>
      </c>
      <c r="AB17" s="9">
        <v>693.2</v>
      </c>
      <c r="AC17" s="9">
        <v>2023.5419999999999</v>
      </c>
      <c r="AD17" s="9">
        <v>1070.287</v>
      </c>
      <c r="AE17" s="9">
        <v>953.25400000000002</v>
      </c>
      <c r="AF17" s="9">
        <v>6008.5119999999997</v>
      </c>
      <c r="AG17" s="9">
        <v>3256.0149999999999</v>
      </c>
      <c r="AH17" s="9">
        <v>2752.498</v>
      </c>
      <c r="AI17" s="9">
        <v>2447.81</v>
      </c>
      <c r="AJ17" s="9">
        <v>1300.5409999999999</v>
      </c>
      <c r="AK17" s="9">
        <v>1147.268</v>
      </c>
      <c r="AL17" s="9">
        <v>3560.703</v>
      </c>
      <c r="AM17" s="9">
        <v>1955.473</v>
      </c>
      <c r="AN17" s="9">
        <v>1605.229</v>
      </c>
      <c r="AO17" s="9">
        <v>2173.9670000000001</v>
      </c>
      <c r="AP17" s="9">
        <v>1146.318</v>
      </c>
      <c r="AQ17" s="9">
        <v>1027.6500000000001</v>
      </c>
      <c r="AR17" s="9">
        <v>1386.7349999999999</v>
      </c>
      <c r="AS17" s="9">
        <v>809.15499999999997</v>
      </c>
      <c r="AT17" s="9">
        <v>577.58000000000004</v>
      </c>
      <c r="AU17" s="9">
        <v>973.84900000000005</v>
      </c>
      <c r="AV17" s="9">
        <v>508.43099999999998</v>
      </c>
      <c r="AW17" s="9">
        <v>465.41800000000001</v>
      </c>
      <c r="AX17" s="9">
        <v>11973.475</v>
      </c>
      <c r="AY17" s="9">
        <v>6289.0720000000001</v>
      </c>
      <c r="AZ17" s="9">
        <v>5684.4030000000002</v>
      </c>
      <c r="BA17" s="9">
        <v>20632.147000000001</v>
      </c>
      <c r="BB17" s="9">
        <v>10122.019</v>
      </c>
      <c r="BC17" s="9">
        <v>10510.128000000001</v>
      </c>
      <c r="BD17" s="9">
        <v>3088.3180000000002</v>
      </c>
      <c r="BE17" s="9">
        <v>1475.8009999999999</v>
      </c>
      <c r="BF17" s="9">
        <v>1612.5170000000001</v>
      </c>
      <c r="BG17" s="9">
        <v>2251.902</v>
      </c>
      <c r="BH17" s="9">
        <v>1099.9639999999999</v>
      </c>
      <c r="BI17" s="9">
        <v>1151.9390000000001</v>
      </c>
      <c r="BJ17" s="9">
        <v>1458.2159999999999</v>
      </c>
      <c r="BK17" s="9">
        <v>751.05499999999995</v>
      </c>
      <c r="BL17" s="9">
        <v>707.16099999999994</v>
      </c>
      <c r="BM17" s="9">
        <v>793.68600000000004</v>
      </c>
      <c r="BN17" s="9">
        <v>348.90899999999999</v>
      </c>
      <c r="BO17" s="9">
        <v>444.77699999999999</v>
      </c>
      <c r="BP17" s="9">
        <v>298.85199999999998</v>
      </c>
      <c r="BQ17" s="9">
        <v>136.91200000000001</v>
      </c>
      <c r="BR17" s="9">
        <v>161.94</v>
      </c>
      <c r="BS17" s="9">
        <v>294.36</v>
      </c>
      <c r="BT17" s="9">
        <v>164.72800000000001</v>
      </c>
      <c r="BU17" s="9">
        <v>129.63200000000001</v>
      </c>
      <c r="BV17" s="9">
        <v>542.05499999999995</v>
      </c>
      <c r="BW17" s="9">
        <v>211.10900000000001</v>
      </c>
      <c r="BX17" s="9">
        <v>330.94600000000003</v>
      </c>
      <c r="BY17" s="9">
        <v>1091.989</v>
      </c>
      <c r="BZ17" s="9">
        <v>497.78899999999999</v>
      </c>
      <c r="CA17" s="9">
        <v>594.20000000000005</v>
      </c>
      <c r="CB17" s="9">
        <v>646.00800000000004</v>
      </c>
      <c r="CC17" s="9">
        <v>329.61</v>
      </c>
      <c r="CD17" s="9">
        <v>316.39800000000002</v>
      </c>
      <c r="CE17" s="9">
        <v>73.66</v>
      </c>
      <c r="CF17" s="9">
        <v>34.353000000000002</v>
      </c>
      <c r="CG17" s="9">
        <v>39.308</v>
      </c>
      <c r="CH17" s="9">
        <v>445.98099999999999</v>
      </c>
      <c r="CI17" s="9">
        <v>168.179</v>
      </c>
      <c r="CJ17" s="9">
        <v>277.80200000000002</v>
      </c>
      <c r="CK17" s="9">
        <v>718.27599999999995</v>
      </c>
      <c r="CL17" s="9">
        <v>386.48</v>
      </c>
      <c r="CM17" s="9">
        <v>331.79599999999999</v>
      </c>
      <c r="CN17" s="9">
        <v>392.28100000000001</v>
      </c>
      <c r="CO17" s="9">
        <v>217.16</v>
      </c>
      <c r="CP17" s="9">
        <v>175.12100000000001</v>
      </c>
      <c r="CQ17" s="9">
        <v>327.84100000000001</v>
      </c>
      <c r="CR17" s="9">
        <v>178.821</v>
      </c>
      <c r="CS17" s="9">
        <v>149.02000000000001</v>
      </c>
      <c r="CT17" s="9">
        <v>59.484999999999999</v>
      </c>
      <c r="CU17" s="9">
        <v>32.555999999999997</v>
      </c>
      <c r="CV17" s="9">
        <v>26.928999999999998</v>
      </c>
      <c r="CW17" s="9">
        <v>390.435</v>
      </c>
      <c r="CX17" s="9">
        <v>207.65899999999999</v>
      </c>
      <c r="CY17" s="9">
        <v>182.77600000000001</v>
      </c>
      <c r="CZ17" s="9">
        <v>12297.233</v>
      </c>
      <c r="DA17" s="9">
        <v>6402.2020000000002</v>
      </c>
      <c r="DB17" s="9">
        <v>5895.0309999999999</v>
      </c>
      <c r="DC17" s="9">
        <v>2255.3789999999999</v>
      </c>
      <c r="DD17" s="9">
        <v>1131.239</v>
      </c>
      <c r="DE17" s="9">
        <v>1124.1410000000001</v>
      </c>
      <c r="DF17" s="9">
        <v>671.35900000000004</v>
      </c>
      <c r="DG17" s="9">
        <v>331.00299999999999</v>
      </c>
      <c r="DH17" s="9">
        <v>340.35599999999999</v>
      </c>
      <c r="DI17" s="9">
        <v>730.66800000000001</v>
      </c>
      <c r="DJ17" s="9">
        <v>345.99099999999999</v>
      </c>
      <c r="DK17" s="9">
        <v>384.67700000000002</v>
      </c>
      <c r="DL17" s="9">
        <v>853.35299999999995</v>
      </c>
      <c r="DM17" s="9">
        <v>454.245</v>
      </c>
      <c r="DN17" s="9">
        <v>399.108</v>
      </c>
      <c r="DO17" s="9">
        <v>10041.853999999999</v>
      </c>
      <c r="DP17" s="9">
        <v>5270.9629999999997</v>
      </c>
      <c r="DQ17" s="9">
        <v>4770.8909999999996</v>
      </c>
      <c r="DR17" s="9">
        <v>4582.9930000000004</v>
      </c>
      <c r="DS17" s="9">
        <v>2346.7130000000002</v>
      </c>
      <c r="DT17" s="9">
        <v>2236.2809999999999</v>
      </c>
      <c r="DU17" s="9">
        <v>1210.586</v>
      </c>
      <c r="DV17" s="9">
        <v>596.18799999999999</v>
      </c>
      <c r="DW17" s="9">
        <v>614.39700000000005</v>
      </c>
      <c r="DX17" s="9">
        <v>1384.412</v>
      </c>
      <c r="DY17" s="9">
        <v>701.19399999999996</v>
      </c>
      <c r="DZ17" s="9">
        <v>683.21799999999996</v>
      </c>
      <c r="EA17" s="9">
        <v>1987.9949999999999</v>
      </c>
      <c r="EB17" s="9">
        <v>1049.33</v>
      </c>
      <c r="EC17" s="9">
        <v>938.66499999999996</v>
      </c>
      <c r="ED17" s="9">
        <v>5458.86</v>
      </c>
      <c r="EE17" s="9">
        <v>2924.25</v>
      </c>
      <c r="EF17" s="9">
        <v>2534.61</v>
      </c>
      <c r="EG17" s="9">
        <v>2353.96</v>
      </c>
      <c r="EH17" s="9">
        <v>1243.296</v>
      </c>
      <c r="EI17" s="9">
        <v>1110.664</v>
      </c>
      <c r="EJ17" s="9">
        <v>3104.9</v>
      </c>
      <c r="EK17" s="9">
        <v>1680.954</v>
      </c>
      <c r="EL17" s="9">
        <v>1423.9459999999999</v>
      </c>
      <c r="EM17" s="9">
        <v>2033.01</v>
      </c>
      <c r="EN17" s="9">
        <v>1063.546</v>
      </c>
      <c r="EO17" s="9">
        <v>969.46400000000006</v>
      </c>
      <c r="EP17" s="9">
        <v>1071.8900000000001</v>
      </c>
      <c r="EQ17" s="9">
        <v>617.40800000000002</v>
      </c>
      <c r="ER17" s="9">
        <v>454.483</v>
      </c>
      <c r="ES17" s="9">
        <v>968.24699999999996</v>
      </c>
      <c r="ET17" s="9">
        <v>504.678</v>
      </c>
      <c r="EU17" s="9">
        <v>463.56799999999998</v>
      </c>
      <c r="EV17" s="9">
        <v>11328.986000000001</v>
      </c>
      <c r="EW17" s="9">
        <v>5897.5230000000001</v>
      </c>
      <c r="EX17" s="9">
        <v>5431.4629999999997</v>
      </c>
      <c r="EY17" s="9">
        <v>16417.053</v>
      </c>
      <c r="EZ17" s="9">
        <v>8129.8919999999998</v>
      </c>
      <c r="FA17" s="9">
        <v>8287.1610000000001</v>
      </c>
      <c r="FB17" s="9">
        <v>2933.145</v>
      </c>
      <c r="FC17" s="9">
        <v>1381.5170000000001</v>
      </c>
      <c r="FD17" s="9">
        <v>1551.6289999999999</v>
      </c>
      <c r="FE17" s="9">
        <v>2186.7939999999999</v>
      </c>
      <c r="FF17" s="9">
        <v>1058.2239999999999</v>
      </c>
      <c r="FG17" s="9">
        <v>1128.57</v>
      </c>
      <c r="FH17" s="9">
        <v>1427.2629999999999</v>
      </c>
      <c r="FI17" s="9">
        <v>732.00900000000001</v>
      </c>
      <c r="FJ17" s="9">
        <v>695.25400000000002</v>
      </c>
      <c r="FK17" s="9">
        <v>759.53099999999995</v>
      </c>
      <c r="FL17" s="9">
        <v>326.21499999999997</v>
      </c>
      <c r="FM17" s="9">
        <v>433.31599999999997</v>
      </c>
      <c r="FN17" s="9">
        <v>290.46600000000001</v>
      </c>
      <c r="FO17" s="9">
        <v>131.96700000000001</v>
      </c>
      <c r="FP17" s="9">
        <v>158.499</v>
      </c>
      <c r="FQ17" s="9">
        <v>286.96300000000002</v>
      </c>
      <c r="FR17" s="9">
        <v>160.9</v>
      </c>
      <c r="FS17" s="9">
        <v>126.063</v>
      </c>
      <c r="FT17" s="9">
        <v>459.387</v>
      </c>
      <c r="FU17" s="9">
        <v>162.392</v>
      </c>
      <c r="FV17" s="9">
        <v>296.995</v>
      </c>
      <c r="FW17" s="9">
        <v>1032.56</v>
      </c>
      <c r="FX17" s="9">
        <v>462.762</v>
      </c>
      <c r="FY17" s="9">
        <v>569.79700000000003</v>
      </c>
      <c r="FZ17" s="9">
        <v>643.27200000000005</v>
      </c>
      <c r="GA17" s="9">
        <v>327.52</v>
      </c>
      <c r="GB17" s="9">
        <v>315.75200000000001</v>
      </c>
      <c r="GC17" s="9">
        <v>73.66</v>
      </c>
      <c r="GD17" s="9">
        <v>34.353000000000002</v>
      </c>
      <c r="GE17" s="9">
        <v>39.308</v>
      </c>
      <c r="GF17" s="9">
        <v>389.28699999999998</v>
      </c>
      <c r="GG17" s="9">
        <v>135.24199999999999</v>
      </c>
      <c r="GH17" s="9">
        <v>254.04499999999999</v>
      </c>
      <c r="GI17" s="9">
        <v>682.03800000000001</v>
      </c>
      <c r="GJ17" s="9">
        <v>365.20800000000003</v>
      </c>
      <c r="GK17" s="9">
        <v>316.83</v>
      </c>
      <c r="GL17" s="9">
        <v>381.01799999999997</v>
      </c>
      <c r="GM17" s="9">
        <v>210.37</v>
      </c>
      <c r="GN17" s="9">
        <v>170.648</v>
      </c>
      <c r="GO17" s="9">
        <v>324.97399999999999</v>
      </c>
      <c r="GP17" s="9">
        <v>177.15799999999999</v>
      </c>
      <c r="GQ17" s="9">
        <v>147.816</v>
      </c>
      <c r="GR17" s="9">
        <v>59.484999999999999</v>
      </c>
      <c r="GS17" s="9">
        <v>32.555999999999997</v>
      </c>
      <c r="GT17" s="9">
        <v>26.928999999999998</v>
      </c>
      <c r="GU17" s="9">
        <v>357.06400000000002</v>
      </c>
      <c r="GV17" s="9">
        <v>188.05</v>
      </c>
      <c r="GW17" s="9">
        <v>169.01400000000001</v>
      </c>
      <c r="GX17" s="9">
        <v>1867.347</v>
      </c>
      <c r="GY17" s="9">
        <v>932.75</v>
      </c>
      <c r="GZ17" s="9">
        <v>934.59699999999998</v>
      </c>
      <c r="HA17" s="9">
        <v>742.04100000000005</v>
      </c>
      <c r="HB17" s="9">
        <v>363.79700000000003</v>
      </c>
      <c r="HC17" s="9">
        <v>378.24400000000003</v>
      </c>
      <c r="HD17" s="9">
        <v>239.738</v>
      </c>
      <c r="HE17" s="9">
        <v>119.172</v>
      </c>
      <c r="HF17" s="9">
        <v>120.56699999999999</v>
      </c>
      <c r="HG17" s="9">
        <v>274.233</v>
      </c>
      <c r="HH17" s="9">
        <v>127.991</v>
      </c>
      <c r="HI17" s="9">
        <v>146.24100000000001</v>
      </c>
      <c r="HJ17" s="9">
        <v>228.07</v>
      </c>
      <c r="HK17" s="9">
        <v>116.634</v>
      </c>
      <c r="HL17" s="9">
        <v>111.43600000000001</v>
      </c>
      <c r="HM17" s="9">
        <v>1125.306</v>
      </c>
      <c r="HN17" s="9">
        <v>568.95399999999995</v>
      </c>
      <c r="HO17" s="9">
        <v>556.35199999999998</v>
      </c>
      <c r="HP17" s="9">
        <v>998.69399999999996</v>
      </c>
      <c r="HQ17" s="9">
        <v>499.54399999999998</v>
      </c>
      <c r="HR17" s="9">
        <v>499.15</v>
      </c>
      <c r="HS17" s="9">
        <v>331.702</v>
      </c>
      <c r="HT17" s="9">
        <v>157.376</v>
      </c>
      <c r="HU17" s="9">
        <v>174.32499999999999</v>
      </c>
      <c r="HV17" s="9">
        <v>319.452</v>
      </c>
      <c r="HW17" s="9">
        <v>152.66300000000001</v>
      </c>
      <c r="HX17" s="9">
        <v>166.79</v>
      </c>
      <c r="HY17" s="9">
        <v>347.54</v>
      </c>
      <c r="HZ17" s="9">
        <v>189.506</v>
      </c>
      <c r="IA17" s="9">
        <v>158.035</v>
      </c>
      <c r="IB17" s="9">
        <v>126.61199999999999</v>
      </c>
      <c r="IC17" s="9">
        <v>69.409000000000006</v>
      </c>
      <c r="ID17" s="9">
        <v>57.203000000000003</v>
      </c>
      <c r="IE17" s="9">
        <v>123.514</v>
      </c>
      <c r="IF17" s="9">
        <v>67.02</v>
      </c>
      <c r="IG17" s="9">
        <v>56.494</v>
      </c>
      <c r="IH17" s="9">
        <v>3.097</v>
      </c>
      <c r="II17" s="9">
        <v>2.3889999999999998</v>
      </c>
      <c r="IJ17" s="9">
        <v>0.70799999999999996</v>
      </c>
      <c r="IK17" s="9">
        <v>3.097</v>
      </c>
      <c r="IL17" s="9">
        <v>2.3889999999999998</v>
      </c>
      <c r="IM17" s="9">
        <v>0.70799999999999996</v>
      </c>
      <c r="IN17" s="9">
        <v>0</v>
      </c>
      <c r="IO17" s="9">
        <v>0</v>
      </c>
      <c r="IP17" s="9">
        <v>0</v>
      </c>
      <c r="IQ17" s="9">
        <v>246.08600000000001</v>
      </c>
    </row>
    <row r="18" spans="1:251">
      <c r="A18" s="10">
        <v>44593</v>
      </c>
      <c r="B18" s="9">
        <v>13363.421</v>
      </c>
      <c r="C18" s="9">
        <v>6962.8680000000004</v>
      </c>
      <c r="D18" s="9">
        <v>6400.5529999999999</v>
      </c>
      <c r="E18" s="9">
        <v>2830.6390000000001</v>
      </c>
      <c r="F18" s="9">
        <v>1385.211</v>
      </c>
      <c r="G18" s="9">
        <v>1445.4280000000001</v>
      </c>
      <c r="H18" s="9">
        <v>740.34</v>
      </c>
      <c r="I18" s="9">
        <v>378.97</v>
      </c>
      <c r="J18" s="9">
        <v>361.36900000000003</v>
      </c>
      <c r="K18" s="9">
        <v>802.56200000000001</v>
      </c>
      <c r="L18" s="9">
        <v>383.36799999999999</v>
      </c>
      <c r="M18" s="9">
        <v>419.19400000000002</v>
      </c>
      <c r="N18" s="9">
        <v>1287.7370000000001</v>
      </c>
      <c r="O18" s="9">
        <v>622.87300000000005</v>
      </c>
      <c r="P18" s="9">
        <v>664.86500000000001</v>
      </c>
      <c r="Q18" s="9">
        <v>10532.781999999999</v>
      </c>
      <c r="R18" s="9">
        <v>5577.6570000000002</v>
      </c>
      <c r="S18" s="9">
        <v>4955.125</v>
      </c>
      <c r="T18" s="9">
        <v>4545.4660000000003</v>
      </c>
      <c r="U18" s="9">
        <v>2318.8870000000002</v>
      </c>
      <c r="V18" s="9">
        <v>2226.578</v>
      </c>
      <c r="W18" s="9">
        <v>1291.578</v>
      </c>
      <c r="X18" s="9">
        <v>649.56299999999999</v>
      </c>
      <c r="Y18" s="9">
        <v>642.01499999999999</v>
      </c>
      <c r="Z18" s="9">
        <v>1300.6179999999999</v>
      </c>
      <c r="AA18" s="9">
        <v>675.37400000000002</v>
      </c>
      <c r="AB18" s="9">
        <v>625.24300000000005</v>
      </c>
      <c r="AC18" s="9">
        <v>1953.27</v>
      </c>
      <c r="AD18" s="9">
        <v>993.95</v>
      </c>
      <c r="AE18" s="9">
        <v>959.32</v>
      </c>
      <c r="AF18" s="9">
        <v>5987.317</v>
      </c>
      <c r="AG18" s="9">
        <v>3258.77</v>
      </c>
      <c r="AH18" s="9">
        <v>2728.547</v>
      </c>
      <c r="AI18" s="9">
        <v>2386.6329999999998</v>
      </c>
      <c r="AJ18" s="9">
        <v>1271.107</v>
      </c>
      <c r="AK18" s="9">
        <v>1115.5260000000001</v>
      </c>
      <c r="AL18" s="9">
        <v>3600.6840000000002</v>
      </c>
      <c r="AM18" s="9">
        <v>1987.663</v>
      </c>
      <c r="AN18" s="9">
        <v>1613.021</v>
      </c>
      <c r="AO18" s="9">
        <v>2184.4580000000001</v>
      </c>
      <c r="AP18" s="9">
        <v>1153.5440000000001</v>
      </c>
      <c r="AQ18" s="9">
        <v>1030.914</v>
      </c>
      <c r="AR18" s="9">
        <v>1416.2260000000001</v>
      </c>
      <c r="AS18" s="9">
        <v>834.11900000000003</v>
      </c>
      <c r="AT18" s="9">
        <v>582.10699999999997</v>
      </c>
      <c r="AU18" s="9">
        <v>1272.1110000000001</v>
      </c>
      <c r="AV18" s="9">
        <v>634.97699999999998</v>
      </c>
      <c r="AW18" s="9">
        <v>637.13400000000001</v>
      </c>
      <c r="AX18" s="9">
        <v>12091.31</v>
      </c>
      <c r="AY18" s="9">
        <v>6327.8909999999996</v>
      </c>
      <c r="AZ18" s="9">
        <v>5763.4189999999999</v>
      </c>
      <c r="BA18" s="9">
        <v>20715.911</v>
      </c>
      <c r="BB18" s="9">
        <v>10169.334999999999</v>
      </c>
      <c r="BC18" s="9">
        <v>10546.575999999999</v>
      </c>
      <c r="BD18" s="9">
        <v>3475.6909999999998</v>
      </c>
      <c r="BE18" s="9">
        <v>1654.172</v>
      </c>
      <c r="BF18" s="9">
        <v>1821.519</v>
      </c>
      <c r="BG18" s="9">
        <v>2635.1149999999998</v>
      </c>
      <c r="BH18" s="9">
        <v>1266.81</v>
      </c>
      <c r="BI18" s="9">
        <v>1368.3040000000001</v>
      </c>
      <c r="BJ18" s="9">
        <v>1797.8620000000001</v>
      </c>
      <c r="BK18" s="9">
        <v>892.84799999999996</v>
      </c>
      <c r="BL18" s="9">
        <v>905.01499999999999</v>
      </c>
      <c r="BM18" s="9">
        <v>837.25199999999995</v>
      </c>
      <c r="BN18" s="9">
        <v>373.96300000000002</v>
      </c>
      <c r="BO18" s="9">
        <v>463.28899999999999</v>
      </c>
      <c r="BP18" s="9">
        <v>254.9</v>
      </c>
      <c r="BQ18" s="9">
        <v>96.343000000000004</v>
      </c>
      <c r="BR18" s="9">
        <v>158.55699999999999</v>
      </c>
      <c r="BS18" s="9">
        <v>211.60900000000001</v>
      </c>
      <c r="BT18" s="9">
        <v>115.887</v>
      </c>
      <c r="BU18" s="9">
        <v>95.721999999999994</v>
      </c>
      <c r="BV18" s="9">
        <v>628.96699999999998</v>
      </c>
      <c r="BW18" s="9">
        <v>271.47500000000002</v>
      </c>
      <c r="BX18" s="9">
        <v>357.49200000000002</v>
      </c>
      <c r="BY18" s="9">
        <v>1590.193</v>
      </c>
      <c r="BZ18" s="9">
        <v>736.01099999999997</v>
      </c>
      <c r="CA18" s="9">
        <v>854.18299999999999</v>
      </c>
      <c r="CB18" s="9">
        <v>1054.364</v>
      </c>
      <c r="CC18" s="9">
        <v>512.803</v>
      </c>
      <c r="CD18" s="9">
        <v>541.56100000000004</v>
      </c>
      <c r="CE18" s="9">
        <v>83.388000000000005</v>
      </c>
      <c r="CF18" s="9">
        <v>29.198</v>
      </c>
      <c r="CG18" s="9">
        <v>54.19</v>
      </c>
      <c r="CH18" s="9">
        <v>535.82899999999995</v>
      </c>
      <c r="CI18" s="9">
        <v>223.20699999999999</v>
      </c>
      <c r="CJ18" s="9">
        <v>312.62099999999998</v>
      </c>
      <c r="CK18" s="9">
        <v>522.49400000000003</v>
      </c>
      <c r="CL18" s="9">
        <v>286.32900000000001</v>
      </c>
      <c r="CM18" s="9">
        <v>236.16499999999999</v>
      </c>
      <c r="CN18" s="9">
        <v>199.023</v>
      </c>
      <c r="CO18" s="9">
        <v>107.881</v>
      </c>
      <c r="CP18" s="9">
        <v>91.141999999999996</v>
      </c>
      <c r="CQ18" s="9">
        <v>217.74600000000001</v>
      </c>
      <c r="CR18" s="9">
        <v>122.17400000000001</v>
      </c>
      <c r="CS18" s="9">
        <v>95.572000000000003</v>
      </c>
      <c r="CT18" s="9">
        <v>31.919</v>
      </c>
      <c r="CU18" s="9">
        <v>17.946000000000002</v>
      </c>
      <c r="CV18" s="9">
        <v>13.973000000000001</v>
      </c>
      <c r="CW18" s="9">
        <v>304.74700000000001</v>
      </c>
      <c r="CX18" s="9">
        <v>164.155</v>
      </c>
      <c r="CY18" s="9">
        <v>140.59299999999999</v>
      </c>
      <c r="CZ18" s="9">
        <v>12720.571</v>
      </c>
      <c r="DA18" s="9">
        <v>6576.4459999999999</v>
      </c>
      <c r="DB18" s="9">
        <v>6144.125</v>
      </c>
      <c r="DC18" s="9">
        <v>2801.643</v>
      </c>
      <c r="DD18" s="9">
        <v>1370.9559999999999</v>
      </c>
      <c r="DE18" s="9">
        <v>1430.6869999999999</v>
      </c>
      <c r="DF18" s="9">
        <v>731.07500000000005</v>
      </c>
      <c r="DG18" s="9">
        <v>375.42099999999999</v>
      </c>
      <c r="DH18" s="9">
        <v>355.654</v>
      </c>
      <c r="DI18" s="9">
        <v>797.13400000000001</v>
      </c>
      <c r="DJ18" s="9">
        <v>379.089</v>
      </c>
      <c r="DK18" s="9">
        <v>418.04500000000002</v>
      </c>
      <c r="DL18" s="9">
        <v>1273.434</v>
      </c>
      <c r="DM18" s="9">
        <v>616.44600000000003</v>
      </c>
      <c r="DN18" s="9">
        <v>656.98800000000006</v>
      </c>
      <c r="DO18" s="9">
        <v>9918.9290000000001</v>
      </c>
      <c r="DP18" s="9">
        <v>5205.49</v>
      </c>
      <c r="DQ18" s="9">
        <v>4713.4380000000001</v>
      </c>
      <c r="DR18" s="9">
        <v>4458.9530000000004</v>
      </c>
      <c r="DS18" s="9">
        <v>2263.652</v>
      </c>
      <c r="DT18" s="9">
        <v>2195.3009999999999</v>
      </c>
      <c r="DU18" s="9">
        <v>1274.973</v>
      </c>
      <c r="DV18" s="9">
        <v>637.43799999999999</v>
      </c>
      <c r="DW18" s="9">
        <v>637.53499999999997</v>
      </c>
      <c r="DX18" s="9">
        <v>1276.855</v>
      </c>
      <c r="DY18" s="9">
        <v>661.17600000000004</v>
      </c>
      <c r="DZ18" s="9">
        <v>615.67999999999995</v>
      </c>
      <c r="EA18" s="9">
        <v>1907.125</v>
      </c>
      <c r="EB18" s="9">
        <v>965.03800000000001</v>
      </c>
      <c r="EC18" s="9">
        <v>942.08699999999999</v>
      </c>
      <c r="ED18" s="9">
        <v>5459.9759999999997</v>
      </c>
      <c r="EE18" s="9">
        <v>2941.8389999999999</v>
      </c>
      <c r="EF18" s="9">
        <v>2518.1370000000002</v>
      </c>
      <c r="EG18" s="9">
        <v>2300.0479999999998</v>
      </c>
      <c r="EH18" s="9">
        <v>1220.07</v>
      </c>
      <c r="EI18" s="9">
        <v>1079.9780000000001</v>
      </c>
      <c r="EJ18" s="9">
        <v>3159.9270000000001</v>
      </c>
      <c r="EK18" s="9">
        <v>1721.769</v>
      </c>
      <c r="EL18" s="9">
        <v>1438.1579999999999</v>
      </c>
      <c r="EM18" s="9">
        <v>2051.2260000000001</v>
      </c>
      <c r="EN18" s="9">
        <v>1081.019</v>
      </c>
      <c r="EO18" s="9">
        <v>970.20799999999997</v>
      </c>
      <c r="EP18" s="9">
        <v>1108.701</v>
      </c>
      <c r="EQ18" s="9">
        <v>640.75</v>
      </c>
      <c r="ER18" s="9">
        <v>467.95100000000002</v>
      </c>
      <c r="ES18" s="9">
        <v>1262.4349999999999</v>
      </c>
      <c r="ET18" s="9">
        <v>631.88499999999999</v>
      </c>
      <c r="EU18" s="9">
        <v>630.54999999999995</v>
      </c>
      <c r="EV18" s="9">
        <v>11458.136</v>
      </c>
      <c r="EW18" s="9">
        <v>5944.5609999999997</v>
      </c>
      <c r="EX18" s="9">
        <v>5513.5749999999998</v>
      </c>
      <c r="EY18" s="9">
        <v>16426.741999999998</v>
      </c>
      <c r="EZ18" s="9">
        <v>8138.1220000000003</v>
      </c>
      <c r="FA18" s="9">
        <v>8288.6200000000008</v>
      </c>
      <c r="FB18" s="9">
        <v>3303.152</v>
      </c>
      <c r="FC18" s="9">
        <v>1559.6410000000001</v>
      </c>
      <c r="FD18" s="9">
        <v>1743.5119999999999</v>
      </c>
      <c r="FE18" s="9">
        <v>2574.1550000000002</v>
      </c>
      <c r="FF18" s="9">
        <v>1228.8589999999999</v>
      </c>
      <c r="FG18" s="9">
        <v>1345.297</v>
      </c>
      <c r="FH18" s="9">
        <v>1762.202</v>
      </c>
      <c r="FI18" s="9">
        <v>872.27300000000002</v>
      </c>
      <c r="FJ18" s="9">
        <v>889.92899999999997</v>
      </c>
      <c r="FK18" s="9">
        <v>811.95399999999995</v>
      </c>
      <c r="FL18" s="9">
        <v>356.58600000000001</v>
      </c>
      <c r="FM18" s="9">
        <v>455.36799999999999</v>
      </c>
      <c r="FN18" s="9">
        <v>253.45</v>
      </c>
      <c r="FO18" s="9">
        <v>96.13</v>
      </c>
      <c r="FP18" s="9">
        <v>157.32</v>
      </c>
      <c r="FQ18" s="9">
        <v>204.542</v>
      </c>
      <c r="FR18" s="9">
        <v>110.627</v>
      </c>
      <c r="FS18" s="9">
        <v>93.915999999999997</v>
      </c>
      <c r="FT18" s="9">
        <v>524.45500000000004</v>
      </c>
      <c r="FU18" s="9">
        <v>220.155</v>
      </c>
      <c r="FV18" s="9">
        <v>304.29899999999998</v>
      </c>
      <c r="FW18" s="9">
        <v>1504.1179999999999</v>
      </c>
      <c r="FX18" s="9">
        <v>696.27200000000005</v>
      </c>
      <c r="FY18" s="9">
        <v>807.84500000000003</v>
      </c>
      <c r="FZ18" s="9">
        <v>1047.0070000000001</v>
      </c>
      <c r="GA18" s="9">
        <v>509.762</v>
      </c>
      <c r="GB18" s="9">
        <v>537.245</v>
      </c>
      <c r="GC18" s="9">
        <v>82.977999999999994</v>
      </c>
      <c r="GD18" s="9">
        <v>29.081</v>
      </c>
      <c r="GE18" s="9">
        <v>53.896999999999998</v>
      </c>
      <c r="GF18" s="9">
        <v>457.11</v>
      </c>
      <c r="GG18" s="9">
        <v>186.51</v>
      </c>
      <c r="GH18" s="9">
        <v>270.60000000000002</v>
      </c>
      <c r="GI18" s="9">
        <v>487.31400000000002</v>
      </c>
      <c r="GJ18" s="9">
        <v>266.39499999999998</v>
      </c>
      <c r="GK18" s="9">
        <v>220.91900000000001</v>
      </c>
      <c r="GL18" s="9">
        <v>191.78200000000001</v>
      </c>
      <c r="GM18" s="9">
        <v>104.691</v>
      </c>
      <c r="GN18" s="9">
        <v>87.090999999999994</v>
      </c>
      <c r="GO18" s="9">
        <v>215.428</v>
      </c>
      <c r="GP18" s="9">
        <v>122.123</v>
      </c>
      <c r="GQ18" s="9">
        <v>93.304000000000002</v>
      </c>
      <c r="GR18" s="9">
        <v>31.431999999999999</v>
      </c>
      <c r="GS18" s="9">
        <v>17.946000000000002</v>
      </c>
      <c r="GT18" s="9">
        <v>13.486000000000001</v>
      </c>
      <c r="GU18" s="9">
        <v>271.88600000000002</v>
      </c>
      <c r="GV18" s="9">
        <v>144.27199999999999</v>
      </c>
      <c r="GW18" s="9">
        <v>127.61499999999999</v>
      </c>
      <c r="GX18" s="9">
        <v>1958.0619999999999</v>
      </c>
      <c r="GY18" s="9">
        <v>978.26300000000003</v>
      </c>
      <c r="GZ18" s="9">
        <v>979.79899999999998</v>
      </c>
      <c r="HA18" s="9">
        <v>873.30399999999997</v>
      </c>
      <c r="HB18" s="9">
        <v>421.166</v>
      </c>
      <c r="HC18" s="9">
        <v>452.13799999999998</v>
      </c>
      <c r="HD18" s="9">
        <v>255.83</v>
      </c>
      <c r="HE18" s="9">
        <v>133.958</v>
      </c>
      <c r="HF18" s="9">
        <v>121.872</v>
      </c>
      <c r="HG18" s="9">
        <v>263.45299999999997</v>
      </c>
      <c r="HH18" s="9">
        <v>127.265</v>
      </c>
      <c r="HI18" s="9">
        <v>136.18799999999999</v>
      </c>
      <c r="HJ18" s="9">
        <v>354.02</v>
      </c>
      <c r="HK18" s="9">
        <v>159.94300000000001</v>
      </c>
      <c r="HL18" s="9">
        <v>194.078</v>
      </c>
      <c r="HM18" s="9">
        <v>1084.759</v>
      </c>
      <c r="HN18" s="9">
        <v>557.09699999999998</v>
      </c>
      <c r="HO18" s="9">
        <v>527.66099999999994</v>
      </c>
      <c r="HP18" s="9">
        <v>969.02599999999995</v>
      </c>
      <c r="HQ18" s="9">
        <v>496.48599999999999</v>
      </c>
      <c r="HR18" s="9">
        <v>472.54</v>
      </c>
      <c r="HS18" s="9">
        <v>369.94900000000001</v>
      </c>
      <c r="HT18" s="9">
        <v>183.357</v>
      </c>
      <c r="HU18" s="9">
        <v>186.59299999999999</v>
      </c>
      <c r="HV18" s="9">
        <v>292.93299999999999</v>
      </c>
      <c r="HW18" s="9">
        <v>147.251</v>
      </c>
      <c r="HX18" s="9">
        <v>145.68199999999999</v>
      </c>
      <c r="HY18" s="9">
        <v>306.14299999999997</v>
      </c>
      <c r="HZ18" s="9">
        <v>165.87799999999999</v>
      </c>
      <c r="IA18" s="9">
        <v>140.26499999999999</v>
      </c>
      <c r="IB18" s="9">
        <v>115.733</v>
      </c>
      <c r="IC18" s="9">
        <v>60.610999999999997</v>
      </c>
      <c r="ID18" s="9">
        <v>55.121000000000002</v>
      </c>
      <c r="IE18" s="9">
        <v>112.82899999999999</v>
      </c>
      <c r="IF18" s="9">
        <v>58.838000000000001</v>
      </c>
      <c r="IG18" s="9">
        <v>53.991</v>
      </c>
      <c r="IH18" s="9">
        <v>2.903</v>
      </c>
      <c r="II18" s="9">
        <v>1.7729999999999999</v>
      </c>
      <c r="IJ18" s="9">
        <v>1.1299999999999999</v>
      </c>
      <c r="IK18" s="9">
        <v>2.903</v>
      </c>
      <c r="IL18" s="9">
        <v>1.7729999999999999</v>
      </c>
      <c r="IM18" s="9">
        <v>1.1299999999999999</v>
      </c>
      <c r="IN18" s="9">
        <v>0</v>
      </c>
      <c r="IO18" s="9">
        <v>0</v>
      </c>
      <c r="IP18" s="9">
        <v>0</v>
      </c>
      <c r="IQ18" s="9">
        <v>312.637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111.059</v>
      </c>
      <c r="C11" s="9">
        <v>122.444</v>
      </c>
      <c r="D11" s="9">
        <v>1601.7550000000001</v>
      </c>
      <c r="E11" s="9">
        <v>827.28300000000002</v>
      </c>
      <c r="F11" s="9">
        <v>774.47199999999998</v>
      </c>
      <c r="G11" s="9">
        <v>3114.4569999999999</v>
      </c>
      <c r="H11" s="9">
        <v>1591.963</v>
      </c>
      <c r="I11" s="9">
        <v>1522.4949999999999</v>
      </c>
      <c r="J11" s="9">
        <v>695.28</v>
      </c>
      <c r="K11" s="9">
        <v>344.51400000000001</v>
      </c>
      <c r="L11" s="9">
        <v>350.76600000000002</v>
      </c>
      <c r="M11" s="9">
        <v>439.96899999999999</v>
      </c>
      <c r="N11" s="9">
        <v>209.81100000000001</v>
      </c>
      <c r="O11" s="9">
        <v>230.15899999999999</v>
      </c>
      <c r="P11" s="9">
        <v>325.45100000000002</v>
      </c>
      <c r="Q11" s="9">
        <v>162.83099999999999</v>
      </c>
      <c r="R11" s="9">
        <v>162.62</v>
      </c>
      <c r="S11" s="9">
        <v>114.518</v>
      </c>
      <c r="T11" s="9">
        <v>46.98</v>
      </c>
      <c r="U11" s="9">
        <v>67.539000000000001</v>
      </c>
      <c r="V11" s="9">
        <v>102.101</v>
      </c>
      <c r="W11" s="9">
        <v>46.88</v>
      </c>
      <c r="X11" s="9">
        <v>55.220999999999997</v>
      </c>
      <c r="Y11" s="9">
        <v>108.545</v>
      </c>
      <c r="Z11" s="9">
        <v>62.918999999999997</v>
      </c>
      <c r="AA11" s="9">
        <v>45.625999999999998</v>
      </c>
      <c r="AB11" s="9">
        <v>146.76499999999999</v>
      </c>
      <c r="AC11" s="9">
        <v>71.784000000000006</v>
      </c>
      <c r="AD11" s="9">
        <v>74.980999999999995</v>
      </c>
      <c r="AE11" s="9">
        <v>314.13600000000002</v>
      </c>
      <c r="AF11" s="9">
        <v>147.274</v>
      </c>
      <c r="AG11" s="9">
        <v>166.86199999999999</v>
      </c>
      <c r="AH11" s="9">
        <v>174.11600000000001</v>
      </c>
      <c r="AI11" s="9">
        <v>77.754000000000005</v>
      </c>
      <c r="AJ11" s="9">
        <v>96.361999999999995</v>
      </c>
      <c r="AK11" s="9">
        <v>27.221</v>
      </c>
      <c r="AL11" s="9">
        <v>8.0730000000000004</v>
      </c>
      <c r="AM11" s="9">
        <v>19.148</v>
      </c>
      <c r="AN11" s="9">
        <v>140.02000000000001</v>
      </c>
      <c r="AO11" s="9">
        <v>69.52</v>
      </c>
      <c r="AP11" s="9">
        <v>70.5</v>
      </c>
      <c r="AQ11" s="9">
        <v>174.67699999999999</v>
      </c>
      <c r="AR11" s="9">
        <v>98.488</v>
      </c>
      <c r="AS11" s="9">
        <v>76.188999999999993</v>
      </c>
      <c r="AT11" s="9">
        <v>69.653000000000006</v>
      </c>
      <c r="AU11" s="9">
        <v>40.597999999999999</v>
      </c>
      <c r="AV11" s="9">
        <v>29.056000000000001</v>
      </c>
      <c r="AW11" s="9">
        <v>59.387</v>
      </c>
      <c r="AX11" s="9">
        <v>33.305</v>
      </c>
      <c r="AY11" s="9">
        <v>26.082000000000001</v>
      </c>
      <c r="AZ11" s="9">
        <v>18.707000000000001</v>
      </c>
      <c r="BA11" s="9">
        <v>10.286</v>
      </c>
      <c r="BB11" s="9">
        <v>8.4209999999999994</v>
      </c>
      <c r="BC11" s="9">
        <v>115.29</v>
      </c>
      <c r="BD11" s="9">
        <v>65.182000000000002</v>
      </c>
      <c r="BE11" s="9">
        <v>50.106999999999999</v>
      </c>
      <c r="BF11" s="9">
        <v>5285.6769999999997</v>
      </c>
      <c r="BG11" s="9">
        <v>2887.8319999999999</v>
      </c>
      <c r="BH11" s="9">
        <v>2397.8449999999998</v>
      </c>
      <c r="BI11" s="9">
        <v>1005.777</v>
      </c>
      <c r="BJ11" s="9">
        <v>541.19000000000005</v>
      </c>
      <c r="BK11" s="9">
        <v>464.58800000000002</v>
      </c>
      <c r="BL11" s="9">
        <v>258.63900000000001</v>
      </c>
      <c r="BM11" s="9">
        <v>140.17400000000001</v>
      </c>
      <c r="BN11" s="9">
        <v>118.465</v>
      </c>
      <c r="BO11" s="9">
        <v>295.67099999999999</v>
      </c>
      <c r="BP11" s="9">
        <v>152.38499999999999</v>
      </c>
      <c r="BQ11" s="9">
        <v>143.286</v>
      </c>
      <c r="BR11" s="9">
        <v>451.46800000000002</v>
      </c>
      <c r="BS11" s="9">
        <v>248.63</v>
      </c>
      <c r="BT11" s="9">
        <v>202.83799999999999</v>
      </c>
      <c r="BU11" s="9">
        <v>4279.8999999999996</v>
      </c>
      <c r="BV11" s="9">
        <v>2346.643</v>
      </c>
      <c r="BW11" s="9">
        <v>1933.2570000000001</v>
      </c>
      <c r="BX11" s="9">
        <v>2132.5259999999998</v>
      </c>
      <c r="BY11" s="9">
        <v>1142.8969999999999</v>
      </c>
      <c r="BZ11" s="9">
        <v>989.62900000000002</v>
      </c>
      <c r="CA11" s="9">
        <v>566.625</v>
      </c>
      <c r="CB11" s="9">
        <v>297.40199999999999</v>
      </c>
      <c r="CC11" s="9">
        <v>269.22199999999998</v>
      </c>
      <c r="CD11" s="9">
        <v>617.59199999999998</v>
      </c>
      <c r="CE11" s="9">
        <v>328.19200000000001</v>
      </c>
      <c r="CF11" s="9">
        <v>289.399</v>
      </c>
      <c r="CG11" s="9">
        <v>948.30899999999997</v>
      </c>
      <c r="CH11" s="9">
        <v>517.30200000000002</v>
      </c>
      <c r="CI11" s="9">
        <v>431.00700000000001</v>
      </c>
      <c r="CJ11" s="9">
        <v>2147.3739999999998</v>
      </c>
      <c r="CK11" s="9">
        <v>1203.7460000000001</v>
      </c>
      <c r="CL11" s="9">
        <v>943.62900000000002</v>
      </c>
      <c r="CM11" s="9">
        <v>1252.874</v>
      </c>
      <c r="CN11" s="9">
        <v>684.56899999999996</v>
      </c>
      <c r="CO11" s="9">
        <v>568.30499999999995</v>
      </c>
      <c r="CP11" s="9">
        <v>894.5</v>
      </c>
      <c r="CQ11" s="9">
        <v>519.17600000000004</v>
      </c>
      <c r="CR11" s="9">
        <v>375.32400000000001</v>
      </c>
      <c r="CS11" s="9">
        <v>739.33</v>
      </c>
      <c r="CT11" s="9">
        <v>425.58499999999998</v>
      </c>
      <c r="CU11" s="9">
        <v>313.745</v>
      </c>
      <c r="CV11" s="9">
        <v>155.16999999999999</v>
      </c>
      <c r="CW11" s="9">
        <v>93.590999999999994</v>
      </c>
      <c r="CX11" s="9">
        <v>61.578000000000003</v>
      </c>
      <c r="CY11" s="9">
        <v>494.64400000000001</v>
      </c>
      <c r="CZ11" s="9">
        <v>302.05500000000001</v>
      </c>
      <c r="DA11" s="9">
        <v>192.589</v>
      </c>
      <c r="DB11" s="9">
        <v>4791.0330000000004</v>
      </c>
      <c r="DC11" s="9">
        <v>2585.7779999999998</v>
      </c>
      <c r="DD11" s="9">
        <v>2205.2559999999999</v>
      </c>
      <c r="DE11" s="9">
        <v>6636.5029999999997</v>
      </c>
      <c r="DF11" s="9">
        <v>3295.94</v>
      </c>
      <c r="DG11" s="9">
        <v>3340.5630000000001</v>
      </c>
      <c r="DH11" s="9">
        <v>1330.7539999999999</v>
      </c>
      <c r="DI11" s="9">
        <v>682.09400000000005</v>
      </c>
      <c r="DJ11" s="9">
        <v>648.66</v>
      </c>
      <c r="DK11" s="9">
        <v>990.78599999999994</v>
      </c>
      <c r="DL11" s="9">
        <v>541.52499999999998</v>
      </c>
      <c r="DM11" s="9">
        <v>449.262</v>
      </c>
      <c r="DN11" s="9">
        <v>712.72900000000004</v>
      </c>
      <c r="DO11" s="9">
        <v>409.80799999999999</v>
      </c>
      <c r="DP11" s="9">
        <v>302.92</v>
      </c>
      <c r="DQ11" s="9">
        <v>278.05700000000002</v>
      </c>
      <c r="DR11" s="9">
        <v>131.71600000000001</v>
      </c>
      <c r="DS11" s="9">
        <v>146.34100000000001</v>
      </c>
      <c r="DT11" s="9">
        <v>103.205</v>
      </c>
      <c r="DU11" s="9">
        <v>40.695</v>
      </c>
      <c r="DV11" s="9">
        <v>62.51</v>
      </c>
      <c r="DW11" s="9">
        <v>143.05500000000001</v>
      </c>
      <c r="DX11" s="9">
        <v>86.385000000000005</v>
      </c>
      <c r="DY11" s="9">
        <v>56.67</v>
      </c>
      <c r="DZ11" s="9">
        <v>196.91300000000001</v>
      </c>
      <c r="EA11" s="9">
        <v>54.185000000000002</v>
      </c>
      <c r="EB11" s="9">
        <v>142.72800000000001</v>
      </c>
      <c r="EC11" s="9">
        <v>549.726</v>
      </c>
      <c r="ED11" s="9">
        <v>274.625</v>
      </c>
      <c r="EE11" s="9">
        <v>275.101</v>
      </c>
      <c r="EF11" s="9">
        <v>357.803</v>
      </c>
      <c r="EG11" s="9">
        <v>213.84399999999999</v>
      </c>
      <c r="EH11" s="9">
        <v>143.959</v>
      </c>
      <c r="EI11" s="9">
        <v>22.885999999999999</v>
      </c>
      <c r="EJ11" s="9">
        <v>10.971</v>
      </c>
      <c r="EK11" s="9">
        <v>11.916</v>
      </c>
      <c r="EL11" s="9">
        <v>191.922</v>
      </c>
      <c r="EM11" s="9">
        <v>60.780999999999999</v>
      </c>
      <c r="EN11" s="9">
        <v>131.142</v>
      </c>
      <c r="EO11" s="9">
        <v>284.887</v>
      </c>
      <c r="EP11" s="9">
        <v>167.999</v>
      </c>
      <c r="EQ11" s="9">
        <v>116.887</v>
      </c>
      <c r="ER11" s="9">
        <v>148.96100000000001</v>
      </c>
      <c r="ES11" s="9">
        <v>96.527000000000001</v>
      </c>
      <c r="ET11" s="9">
        <v>52.433999999999997</v>
      </c>
      <c r="EU11" s="9">
        <v>136.84100000000001</v>
      </c>
      <c r="EV11" s="9">
        <v>88.21</v>
      </c>
      <c r="EW11" s="9">
        <v>48.63</v>
      </c>
      <c r="EX11" s="9">
        <v>17.678000000000001</v>
      </c>
      <c r="EY11" s="9">
        <v>5.194</v>
      </c>
      <c r="EZ11" s="9">
        <v>12.484</v>
      </c>
      <c r="FA11" s="9">
        <v>148.04599999999999</v>
      </c>
      <c r="FB11" s="9">
        <v>79.789000000000001</v>
      </c>
      <c r="FC11" s="9">
        <v>68.257000000000005</v>
      </c>
      <c r="FD11" s="9">
        <v>4119.8549999999996</v>
      </c>
      <c r="FE11" s="9">
        <v>2198.152</v>
      </c>
      <c r="FF11" s="9">
        <v>1921.703</v>
      </c>
      <c r="FG11" s="9">
        <v>406.31799999999998</v>
      </c>
      <c r="FH11" s="9">
        <v>222.374</v>
      </c>
      <c r="FI11" s="9">
        <v>183.94399999999999</v>
      </c>
      <c r="FJ11" s="9">
        <v>114.47799999999999</v>
      </c>
      <c r="FK11" s="9">
        <v>66.489000000000004</v>
      </c>
      <c r="FL11" s="9">
        <v>47.988999999999997</v>
      </c>
      <c r="FM11" s="9">
        <v>119.88500000000001</v>
      </c>
      <c r="FN11" s="9">
        <v>68.406000000000006</v>
      </c>
      <c r="FO11" s="9">
        <v>51.478000000000002</v>
      </c>
      <c r="FP11" s="9">
        <v>171.95500000000001</v>
      </c>
      <c r="FQ11" s="9">
        <v>87.478999999999999</v>
      </c>
      <c r="FR11" s="9">
        <v>84.477000000000004</v>
      </c>
      <c r="FS11" s="9">
        <v>3713.538</v>
      </c>
      <c r="FT11" s="9">
        <v>1975.779</v>
      </c>
      <c r="FU11" s="9">
        <v>1737.759</v>
      </c>
      <c r="FV11" s="9">
        <v>977.64</v>
      </c>
      <c r="FW11" s="9">
        <v>505.18700000000001</v>
      </c>
      <c r="FX11" s="9">
        <v>472.45400000000001</v>
      </c>
      <c r="FY11" s="9">
        <v>217.215</v>
      </c>
      <c r="FZ11" s="9">
        <v>116.55200000000001</v>
      </c>
      <c r="GA11" s="9">
        <v>100.663</v>
      </c>
      <c r="GB11" s="9">
        <v>283.57400000000001</v>
      </c>
      <c r="GC11" s="9">
        <v>140.06</v>
      </c>
      <c r="GD11" s="9">
        <v>143.51300000000001</v>
      </c>
      <c r="GE11" s="9">
        <v>476.851</v>
      </c>
      <c r="GF11" s="9">
        <v>248.57400000000001</v>
      </c>
      <c r="GG11" s="9">
        <v>228.27699999999999</v>
      </c>
      <c r="GH11" s="9">
        <v>2735.8969999999999</v>
      </c>
      <c r="GI11" s="9">
        <v>1470.5920000000001</v>
      </c>
      <c r="GJ11" s="9">
        <v>1265.3050000000001</v>
      </c>
      <c r="GK11" s="9">
        <v>873.27599999999995</v>
      </c>
      <c r="GL11" s="9">
        <v>413.13299999999998</v>
      </c>
      <c r="GM11" s="9">
        <v>460.14299999999997</v>
      </c>
      <c r="GN11" s="9">
        <v>1862.6210000000001</v>
      </c>
      <c r="GO11" s="9">
        <v>1057.4590000000001</v>
      </c>
      <c r="GP11" s="9">
        <v>805.16200000000003</v>
      </c>
      <c r="GQ11" s="9">
        <v>969.37199999999996</v>
      </c>
      <c r="GR11" s="9">
        <v>514.50099999999998</v>
      </c>
      <c r="GS11" s="9">
        <v>454.87099999999998</v>
      </c>
      <c r="GT11" s="9">
        <v>893.25</v>
      </c>
      <c r="GU11" s="9">
        <v>542.95899999999995</v>
      </c>
      <c r="GV11" s="9">
        <v>350.291</v>
      </c>
      <c r="GW11" s="9">
        <v>190.21100000000001</v>
      </c>
      <c r="GX11" s="9">
        <v>113.208</v>
      </c>
      <c r="GY11" s="9">
        <v>77.003</v>
      </c>
      <c r="GZ11" s="9">
        <v>3929.6439999999998</v>
      </c>
      <c r="HA11" s="9">
        <v>2084.944</v>
      </c>
      <c r="HB11" s="9">
        <v>1844.7</v>
      </c>
      <c r="HC11" s="9">
        <v>5782.1729999999998</v>
      </c>
      <c r="HD11" s="9">
        <v>2838.88</v>
      </c>
      <c r="HE11" s="9">
        <v>2943.2939999999999</v>
      </c>
      <c r="HF11" s="9">
        <v>822.51800000000003</v>
      </c>
      <c r="HG11" s="9">
        <v>408.15800000000002</v>
      </c>
      <c r="HH11" s="9">
        <v>414.36099999999999</v>
      </c>
      <c r="HI11" s="9">
        <v>590.36099999999999</v>
      </c>
      <c r="HJ11" s="9">
        <v>298.76100000000002</v>
      </c>
      <c r="HK11" s="9">
        <v>291.60000000000002</v>
      </c>
      <c r="HL11" s="9">
        <v>345.41300000000001</v>
      </c>
      <c r="HM11" s="9">
        <v>194.14599999999999</v>
      </c>
      <c r="HN11" s="9">
        <v>151.268</v>
      </c>
      <c r="HO11" s="9">
        <v>244.94800000000001</v>
      </c>
      <c r="HP11" s="9">
        <v>104.61499999999999</v>
      </c>
      <c r="HQ11" s="9">
        <v>140.333</v>
      </c>
      <c r="HR11" s="9">
        <v>82.625</v>
      </c>
      <c r="HS11" s="9">
        <v>30.658999999999999</v>
      </c>
      <c r="HT11" s="9">
        <v>51.966000000000001</v>
      </c>
      <c r="HU11" s="9">
        <v>72.055999999999997</v>
      </c>
      <c r="HV11" s="9">
        <v>43.277999999999999</v>
      </c>
      <c r="HW11" s="9">
        <v>28.777999999999999</v>
      </c>
      <c r="HX11" s="9">
        <v>160.101</v>
      </c>
      <c r="HY11" s="9">
        <v>66.119</v>
      </c>
      <c r="HZ11" s="9">
        <v>93.981999999999999</v>
      </c>
      <c r="IA11" s="9">
        <v>205.25800000000001</v>
      </c>
      <c r="IB11" s="9">
        <v>92.238</v>
      </c>
      <c r="IC11" s="9">
        <v>113.01900000000001</v>
      </c>
      <c r="ID11" s="9">
        <v>112.224</v>
      </c>
      <c r="IE11" s="9">
        <v>58.262</v>
      </c>
      <c r="IF11" s="9">
        <v>53.962000000000003</v>
      </c>
      <c r="IG11" s="9">
        <v>13.891</v>
      </c>
      <c r="IH11" s="9">
        <v>1.722</v>
      </c>
      <c r="II11" s="9">
        <v>12.17</v>
      </c>
      <c r="IJ11" s="9">
        <v>93.034000000000006</v>
      </c>
      <c r="IK11" s="9">
        <v>33.975999999999999</v>
      </c>
      <c r="IL11" s="9">
        <v>59.057000000000002</v>
      </c>
      <c r="IM11" s="9">
        <v>217.11099999999999</v>
      </c>
      <c r="IN11" s="9">
        <v>130.36600000000001</v>
      </c>
      <c r="IO11" s="9">
        <v>86.744</v>
      </c>
      <c r="IP11" s="9">
        <v>106.068</v>
      </c>
      <c r="IQ11" s="9">
        <v>74.350999999999999</v>
      </c>
    </row>
    <row r="12" spans="1:251">
      <c r="A12" s="10">
        <v>42401</v>
      </c>
      <c r="B12" s="9">
        <v>112.376</v>
      </c>
      <c r="C12" s="9">
        <v>131.94300000000001</v>
      </c>
      <c r="D12" s="9">
        <v>1634.269</v>
      </c>
      <c r="E12" s="9">
        <v>833.13900000000001</v>
      </c>
      <c r="F12" s="9">
        <v>801.13099999999997</v>
      </c>
      <c r="G12" s="9">
        <v>3123.3580000000002</v>
      </c>
      <c r="H12" s="9">
        <v>1595.4970000000001</v>
      </c>
      <c r="I12" s="9">
        <v>1527.8610000000001</v>
      </c>
      <c r="J12" s="9">
        <v>699.47900000000004</v>
      </c>
      <c r="K12" s="9">
        <v>335.89299999999997</v>
      </c>
      <c r="L12" s="9">
        <v>363.58600000000001</v>
      </c>
      <c r="M12" s="9">
        <v>452.97300000000001</v>
      </c>
      <c r="N12" s="9">
        <v>205.68899999999999</v>
      </c>
      <c r="O12" s="9">
        <v>247.28399999999999</v>
      </c>
      <c r="P12" s="9">
        <v>311.57400000000001</v>
      </c>
      <c r="Q12" s="9">
        <v>148.10499999999999</v>
      </c>
      <c r="R12" s="9">
        <v>163.46899999999999</v>
      </c>
      <c r="S12" s="9">
        <v>141.398</v>
      </c>
      <c r="T12" s="9">
        <v>57.584000000000003</v>
      </c>
      <c r="U12" s="9">
        <v>83.814999999999998</v>
      </c>
      <c r="V12" s="9">
        <v>98.01</v>
      </c>
      <c r="W12" s="9">
        <v>43.567</v>
      </c>
      <c r="X12" s="9">
        <v>54.442999999999998</v>
      </c>
      <c r="Y12" s="9">
        <v>97.477000000000004</v>
      </c>
      <c r="Z12" s="9">
        <v>55.725999999999999</v>
      </c>
      <c r="AA12" s="9">
        <v>41.750999999999998</v>
      </c>
      <c r="AB12" s="9">
        <v>149.029</v>
      </c>
      <c r="AC12" s="9">
        <v>74.477999999999994</v>
      </c>
      <c r="AD12" s="9">
        <v>74.551000000000002</v>
      </c>
      <c r="AE12" s="9">
        <v>350.75400000000002</v>
      </c>
      <c r="AF12" s="9">
        <v>157.941</v>
      </c>
      <c r="AG12" s="9">
        <v>192.81399999999999</v>
      </c>
      <c r="AH12" s="9">
        <v>200.053</v>
      </c>
      <c r="AI12" s="9">
        <v>87.837000000000003</v>
      </c>
      <c r="AJ12" s="9">
        <v>112.217</v>
      </c>
      <c r="AK12" s="9">
        <v>36.402999999999999</v>
      </c>
      <c r="AL12" s="9">
        <v>12.898</v>
      </c>
      <c r="AM12" s="9">
        <v>23.504999999999999</v>
      </c>
      <c r="AN12" s="9">
        <v>150.70099999999999</v>
      </c>
      <c r="AO12" s="9">
        <v>70.103999999999999</v>
      </c>
      <c r="AP12" s="9">
        <v>80.596999999999994</v>
      </c>
      <c r="AQ12" s="9">
        <v>140.071</v>
      </c>
      <c r="AR12" s="9">
        <v>84.64</v>
      </c>
      <c r="AS12" s="9">
        <v>55.430999999999997</v>
      </c>
      <c r="AT12" s="9">
        <v>56.737000000000002</v>
      </c>
      <c r="AU12" s="9">
        <v>29.911999999999999</v>
      </c>
      <c r="AV12" s="9">
        <v>26.824000000000002</v>
      </c>
      <c r="AW12" s="9">
        <v>44.265999999999998</v>
      </c>
      <c r="AX12" s="9">
        <v>24.54</v>
      </c>
      <c r="AY12" s="9">
        <v>19.725999999999999</v>
      </c>
      <c r="AZ12" s="9">
        <v>9.5410000000000004</v>
      </c>
      <c r="BA12" s="9">
        <v>5.0970000000000004</v>
      </c>
      <c r="BB12" s="9">
        <v>4.444</v>
      </c>
      <c r="BC12" s="9">
        <v>95.805000000000007</v>
      </c>
      <c r="BD12" s="9">
        <v>60.1</v>
      </c>
      <c r="BE12" s="9">
        <v>35.704999999999998</v>
      </c>
      <c r="BF12" s="9">
        <v>5354.7349999999997</v>
      </c>
      <c r="BG12" s="9">
        <v>2915.2849999999999</v>
      </c>
      <c r="BH12" s="9">
        <v>2439.4499999999998</v>
      </c>
      <c r="BI12" s="9">
        <v>1028.422</v>
      </c>
      <c r="BJ12" s="9">
        <v>553.02099999999996</v>
      </c>
      <c r="BK12" s="9">
        <v>475.40100000000001</v>
      </c>
      <c r="BL12" s="9">
        <v>267.483</v>
      </c>
      <c r="BM12" s="9">
        <v>149.62799999999999</v>
      </c>
      <c r="BN12" s="9">
        <v>117.855</v>
      </c>
      <c r="BO12" s="9">
        <v>291.714</v>
      </c>
      <c r="BP12" s="9">
        <v>152.053</v>
      </c>
      <c r="BQ12" s="9">
        <v>139.661</v>
      </c>
      <c r="BR12" s="9">
        <v>469.22500000000002</v>
      </c>
      <c r="BS12" s="9">
        <v>251.34100000000001</v>
      </c>
      <c r="BT12" s="9">
        <v>217.88399999999999</v>
      </c>
      <c r="BU12" s="9">
        <v>4326.3130000000001</v>
      </c>
      <c r="BV12" s="9">
        <v>2362.2640000000001</v>
      </c>
      <c r="BW12" s="9">
        <v>1964.049</v>
      </c>
      <c r="BX12" s="9">
        <v>2137.895</v>
      </c>
      <c r="BY12" s="9">
        <v>1153.1400000000001</v>
      </c>
      <c r="BZ12" s="9">
        <v>984.755</v>
      </c>
      <c r="CA12" s="9">
        <v>620.63199999999995</v>
      </c>
      <c r="CB12" s="9">
        <v>336.28100000000001</v>
      </c>
      <c r="CC12" s="9">
        <v>284.35199999999998</v>
      </c>
      <c r="CD12" s="9">
        <v>588.22199999999998</v>
      </c>
      <c r="CE12" s="9">
        <v>304.76</v>
      </c>
      <c r="CF12" s="9">
        <v>283.46199999999999</v>
      </c>
      <c r="CG12" s="9">
        <v>929.04100000000005</v>
      </c>
      <c r="CH12" s="9">
        <v>512.1</v>
      </c>
      <c r="CI12" s="9">
        <v>416.94099999999997</v>
      </c>
      <c r="CJ12" s="9">
        <v>2188.4180000000001</v>
      </c>
      <c r="CK12" s="9">
        <v>1209.124</v>
      </c>
      <c r="CL12" s="9">
        <v>979.29399999999998</v>
      </c>
      <c r="CM12" s="9">
        <v>1319.0709999999999</v>
      </c>
      <c r="CN12" s="9">
        <v>721.61099999999999</v>
      </c>
      <c r="CO12" s="9">
        <v>597.45899999999995</v>
      </c>
      <c r="CP12" s="9">
        <v>869.34699999999998</v>
      </c>
      <c r="CQ12" s="9">
        <v>487.512</v>
      </c>
      <c r="CR12" s="9">
        <v>381.83499999999998</v>
      </c>
      <c r="CS12" s="9">
        <v>741.12699999999995</v>
      </c>
      <c r="CT12" s="9">
        <v>415.50099999999998</v>
      </c>
      <c r="CU12" s="9">
        <v>325.62599999999998</v>
      </c>
      <c r="CV12" s="9">
        <v>128.22</v>
      </c>
      <c r="CW12" s="9">
        <v>72.012</v>
      </c>
      <c r="CX12" s="9">
        <v>56.209000000000003</v>
      </c>
      <c r="CY12" s="9">
        <v>513.34500000000003</v>
      </c>
      <c r="CZ12" s="9">
        <v>303.58300000000003</v>
      </c>
      <c r="DA12" s="9">
        <v>209.76300000000001</v>
      </c>
      <c r="DB12" s="9">
        <v>4841.3900000000003</v>
      </c>
      <c r="DC12" s="9">
        <v>2611.703</v>
      </c>
      <c r="DD12" s="9">
        <v>2229.6869999999999</v>
      </c>
      <c r="DE12" s="9">
        <v>6702.9290000000001</v>
      </c>
      <c r="DF12" s="9">
        <v>3319.3180000000002</v>
      </c>
      <c r="DG12" s="9">
        <v>3383.6120000000001</v>
      </c>
      <c r="DH12" s="9">
        <v>1303.163</v>
      </c>
      <c r="DI12" s="9">
        <v>651.16399999999999</v>
      </c>
      <c r="DJ12" s="9">
        <v>651.99800000000005</v>
      </c>
      <c r="DK12" s="9">
        <v>978.46299999999997</v>
      </c>
      <c r="DL12" s="9">
        <v>523.13900000000001</v>
      </c>
      <c r="DM12" s="9">
        <v>455.32499999999999</v>
      </c>
      <c r="DN12" s="9">
        <v>688.78499999999997</v>
      </c>
      <c r="DO12" s="9">
        <v>385.27100000000002</v>
      </c>
      <c r="DP12" s="9">
        <v>303.51400000000001</v>
      </c>
      <c r="DQ12" s="9">
        <v>289.678</v>
      </c>
      <c r="DR12" s="9">
        <v>137.86699999999999</v>
      </c>
      <c r="DS12" s="9">
        <v>151.81</v>
      </c>
      <c r="DT12" s="9">
        <v>90.573999999999998</v>
      </c>
      <c r="DU12" s="9">
        <v>36.823999999999998</v>
      </c>
      <c r="DV12" s="9">
        <v>53.75</v>
      </c>
      <c r="DW12" s="9">
        <v>122.057</v>
      </c>
      <c r="DX12" s="9">
        <v>65.475999999999999</v>
      </c>
      <c r="DY12" s="9">
        <v>56.581000000000003</v>
      </c>
      <c r="DZ12" s="9">
        <v>202.643</v>
      </c>
      <c r="EA12" s="9">
        <v>62.548999999999999</v>
      </c>
      <c r="EB12" s="9">
        <v>140.09299999999999</v>
      </c>
      <c r="EC12" s="9">
        <v>560.46799999999996</v>
      </c>
      <c r="ED12" s="9">
        <v>260.404</v>
      </c>
      <c r="EE12" s="9">
        <v>300.06400000000002</v>
      </c>
      <c r="EF12" s="9">
        <v>382.54899999999998</v>
      </c>
      <c r="EG12" s="9">
        <v>216.9</v>
      </c>
      <c r="EH12" s="9">
        <v>165.649</v>
      </c>
      <c r="EI12" s="9">
        <v>30.736000000000001</v>
      </c>
      <c r="EJ12" s="9">
        <v>13.773</v>
      </c>
      <c r="EK12" s="9">
        <v>16.963999999999999</v>
      </c>
      <c r="EL12" s="9">
        <v>177.91900000000001</v>
      </c>
      <c r="EM12" s="9">
        <v>43.503999999999998</v>
      </c>
      <c r="EN12" s="9">
        <v>134.41499999999999</v>
      </c>
      <c r="EO12" s="9">
        <v>277.38499999999999</v>
      </c>
      <c r="EP12" s="9">
        <v>171.20400000000001</v>
      </c>
      <c r="EQ12" s="9">
        <v>106.181</v>
      </c>
      <c r="ER12" s="9">
        <v>139.01499999999999</v>
      </c>
      <c r="ES12" s="9">
        <v>89.954999999999998</v>
      </c>
      <c r="ET12" s="9">
        <v>49.06</v>
      </c>
      <c r="EU12" s="9">
        <v>130.79599999999999</v>
      </c>
      <c r="EV12" s="9">
        <v>86.683000000000007</v>
      </c>
      <c r="EW12" s="9">
        <v>44.113</v>
      </c>
      <c r="EX12" s="9">
        <v>14.602</v>
      </c>
      <c r="EY12" s="9">
        <v>9.641</v>
      </c>
      <c r="EZ12" s="9">
        <v>4.9610000000000003</v>
      </c>
      <c r="FA12" s="9">
        <v>146.589</v>
      </c>
      <c r="FB12" s="9">
        <v>84.522000000000006</v>
      </c>
      <c r="FC12" s="9">
        <v>62.067999999999998</v>
      </c>
      <c r="FD12" s="9">
        <v>4230.2920000000004</v>
      </c>
      <c r="FE12" s="9">
        <v>2238.5569999999998</v>
      </c>
      <c r="FF12" s="9">
        <v>1991.7339999999999</v>
      </c>
      <c r="FG12" s="9">
        <v>409.45699999999999</v>
      </c>
      <c r="FH12" s="9">
        <v>226.82400000000001</v>
      </c>
      <c r="FI12" s="9">
        <v>182.63300000000001</v>
      </c>
      <c r="FJ12" s="9">
        <v>95.233999999999995</v>
      </c>
      <c r="FK12" s="9">
        <v>53.146000000000001</v>
      </c>
      <c r="FL12" s="9">
        <v>42.088999999999999</v>
      </c>
      <c r="FM12" s="9">
        <v>118.065</v>
      </c>
      <c r="FN12" s="9">
        <v>70.111000000000004</v>
      </c>
      <c r="FO12" s="9">
        <v>47.954000000000001</v>
      </c>
      <c r="FP12" s="9">
        <v>196.15799999999999</v>
      </c>
      <c r="FQ12" s="9">
        <v>103.56699999999999</v>
      </c>
      <c r="FR12" s="9">
        <v>92.590999999999994</v>
      </c>
      <c r="FS12" s="9">
        <v>3820.835</v>
      </c>
      <c r="FT12" s="9">
        <v>2011.7339999999999</v>
      </c>
      <c r="FU12" s="9">
        <v>1809.1010000000001</v>
      </c>
      <c r="FV12" s="9">
        <v>955.87800000000004</v>
      </c>
      <c r="FW12" s="9">
        <v>495.19900000000001</v>
      </c>
      <c r="FX12" s="9">
        <v>460.68</v>
      </c>
      <c r="FY12" s="9">
        <v>238.755</v>
      </c>
      <c r="FZ12" s="9">
        <v>128.04499999999999</v>
      </c>
      <c r="GA12" s="9">
        <v>110.71</v>
      </c>
      <c r="GB12" s="9">
        <v>269.25799999999998</v>
      </c>
      <c r="GC12" s="9">
        <v>135.80500000000001</v>
      </c>
      <c r="GD12" s="9">
        <v>133.453</v>
      </c>
      <c r="GE12" s="9">
        <v>447.86599999999999</v>
      </c>
      <c r="GF12" s="9">
        <v>231.34899999999999</v>
      </c>
      <c r="GG12" s="9">
        <v>216.51599999999999</v>
      </c>
      <c r="GH12" s="9">
        <v>2864.9560000000001</v>
      </c>
      <c r="GI12" s="9">
        <v>1516.5350000000001</v>
      </c>
      <c r="GJ12" s="9">
        <v>1348.422</v>
      </c>
      <c r="GK12" s="9">
        <v>912.46100000000001</v>
      </c>
      <c r="GL12" s="9">
        <v>436.983</v>
      </c>
      <c r="GM12" s="9">
        <v>475.47699999999998</v>
      </c>
      <c r="GN12" s="9">
        <v>1952.4949999999999</v>
      </c>
      <c r="GO12" s="9">
        <v>1079.5509999999999</v>
      </c>
      <c r="GP12" s="9">
        <v>872.94399999999996</v>
      </c>
      <c r="GQ12" s="9">
        <v>1024.01</v>
      </c>
      <c r="GR12" s="9">
        <v>512.95299999999997</v>
      </c>
      <c r="GS12" s="9">
        <v>511.05700000000002</v>
      </c>
      <c r="GT12" s="9">
        <v>928.48500000000001</v>
      </c>
      <c r="GU12" s="9">
        <v>566.59799999999996</v>
      </c>
      <c r="GV12" s="9">
        <v>361.887</v>
      </c>
      <c r="GW12" s="9">
        <v>186.84</v>
      </c>
      <c r="GX12" s="9">
        <v>109.473</v>
      </c>
      <c r="GY12" s="9">
        <v>77.367999999999995</v>
      </c>
      <c r="GZ12" s="9">
        <v>4043.451</v>
      </c>
      <c r="HA12" s="9">
        <v>2129.085</v>
      </c>
      <c r="HB12" s="9">
        <v>1914.367</v>
      </c>
      <c r="HC12" s="9">
        <v>5864.9110000000001</v>
      </c>
      <c r="HD12" s="9">
        <v>2873.4029999999998</v>
      </c>
      <c r="HE12" s="9">
        <v>2991.509</v>
      </c>
      <c r="HF12" s="9">
        <v>828.15200000000004</v>
      </c>
      <c r="HG12" s="9">
        <v>419.84300000000002</v>
      </c>
      <c r="HH12" s="9">
        <v>408.30900000000003</v>
      </c>
      <c r="HI12" s="9">
        <v>587.76300000000003</v>
      </c>
      <c r="HJ12" s="9">
        <v>304.209</v>
      </c>
      <c r="HK12" s="9">
        <v>283.55399999999997</v>
      </c>
      <c r="HL12" s="9">
        <v>335.45600000000002</v>
      </c>
      <c r="HM12" s="9">
        <v>190.56899999999999</v>
      </c>
      <c r="HN12" s="9">
        <v>144.887</v>
      </c>
      <c r="HO12" s="9">
        <v>252.30699999999999</v>
      </c>
      <c r="HP12" s="9">
        <v>113.64</v>
      </c>
      <c r="HQ12" s="9">
        <v>138.667</v>
      </c>
      <c r="HR12" s="9">
        <v>64.679000000000002</v>
      </c>
      <c r="HS12" s="9">
        <v>27.02</v>
      </c>
      <c r="HT12" s="9">
        <v>37.658999999999999</v>
      </c>
      <c r="HU12" s="9">
        <v>77.335999999999999</v>
      </c>
      <c r="HV12" s="9">
        <v>41.720999999999997</v>
      </c>
      <c r="HW12" s="9">
        <v>35.613999999999997</v>
      </c>
      <c r="HX12" s="9">
        <v>163.053</v>
      </c>
      <c r="HY12" s="9">
        <v>73.912999999999997</v>
      </c>
      <c r="HZ12" s="9">
        <v>89.14</v>
      </c>
      <c r="IA12" s="9">
        <v>206.56800000000001</v>
      </c>
      <c r="IB12" s="9">
        <v>94.372</v>
      </c>
      <c r="IC12" s="9">
        <v>112.196</v>
      </c>
      <c r="ID12" s="9">
        <v>108.545</v>
      </c>
      <c r="IE12" s="9">
        <v>59.753999999999998</v>
      </c>
      <c r="IF12" s="9">
        <v>48.792000000000002</v>
      </c>
      <c r="IG12" s="9">
        <v>11.592000000000001</v>
      </c>
      <c r="IH12" s="9">
        <v>3.7</v>
      </c>
      <c r="II12" s="9">
        <v>7.8929999999999998</v>
      </c>
      <c r="IJ12" s="9">
        <v>98.022999999999996</v>
      </c>
      <c r="IK12" s="9">
        <v>34.618000000000002</v>
      </c>
      <c r="IL12" s="9">
        <v>63.404000000000003</v>
      </c>
      <c r="IM12" s="9">
        <v>220.661</v>
      </c>
      <c r="IN12" s="9">
        <v>130.73400000000001</v>
      </c>
      <c r="IO12" s="9">
        <v>89.926000000000002</v>
      </c>
      <c r="IP12" s="9">
        <v>111.496</v>
      </c>
      <c r="IQ12" s="9">
        <v>70.933999999999997</v>
      </c>
    </row>
    <row r="13" spans="1:251">
      <c r="A13" s="10">
        <v>42767</v>
      </c>
      <c r="B13" s="9">
        <v>127.517</v>
      </c>
      <c r="C13" s="9">
        <v>116.191</v>
      </c>
      <c r="D13" s="9">
        <v>1604.671</v>
      </c>
      <c r="E13" s="9">
        <v>810.60900000000004</v>
      </c>
      <c r="F13" s="9">
        <v>794.06200000000001</v>
      </c>
      <c r="G13" s="9">
        <v>3158.4549999999999</v>
      </c>
      <c r="H13" s="9">
        <v>1610.0429999999999</v>
      </c>
      <c r="I13" s="9">
        <v>1548.412</v>
      </c>
      <c r="J13" s="9">
        <v>652.02200000000005</v>
      </c>
      <c r="K13" s="9">
        <v>314.67899999999997</v>
      </c>
      <c r="L13" s="9">
        <v>337.34300000000002</v>
      </c>
      <c r="M13" s="9">
        <v>401.947</v>
      </c>
      <c r="N13" s="9">
        <v>193.96</v>
      </c>
      <c r="O13" s="9">
        <v>207.98699999999999</v>
      </c>
      <c r="P13" s="9">
        <v>290.77</v>
      </c>
      <c r="Q13" s="9">
        <v>148.93600000000001</v>
      </c>
      <c r="R13" s="9">
        <v>141.83500000000001</v>
      </c>
      <c r="S13" s="9">
        <v>111.176</v>
      </c>
      <c r="T13" s="9">
        <v>45.024000000000001</v>
      </c>
      <c r="U13" s="9">
        <v>66.152000000000001</v>
      </c>
      <c r="V13" s="9">
        <v>94.052999999999997</v>
      </c>
      <c r="W13" s="9">
        <v>42.573999999999998</v>
      </c>
      <c r="X13" s="9">
        <v>51.478999999999999</v>
      </c>
      <c r="Y13" s="9">
        <v>98.906999999999996</v>
      </c>
      <c r="Z13" s="9">
        <v>53.832999999999998</v>
      </c>
      <c r="AA13" s="9">
        <v>45.073999999999998</v>
      </c>
      <c r="AB13" s="9">
        <v>151.16900000000001</v>
      </c>
      <c r="AC13" s="9">
        <v>66.885999999999996</v>
      </c>
      <c r="AD13" s="9">
        <v>84.281999999999996</v>
      </c>
      <c r="AE13" s="9">
        <v>327.20499999999998</v>
      </c>
      <c r="AF13" s="9">
        <v>156.327</v>
      </c>
      <c r="AG13" s="9">
        <v>170.87799999999999</v>
      </c>
      <c r="AH13" s="9">
        <v>183.85300000000001</v>
      </c>
      <c r="AI13" s="9">
        <v>92.254999999999995</v>
      </c>
      <c r="AJ13" s="9">
        <v>91.596999999999994</v>
      </c>
      <c r="AK13" s="9">
        <v>39.502000000000002</v>
      </c>
      <c r="AL13" s="9">
        <v>19.364000000000001</v>
      </c>
      <c r="AM13" s="9">
        <v>20.138000000000002</v>
      </c>
      <c r="AN13" s="9">
        <v>143.35300000000001</v>
      </c>
      <c r="AO13" s="9">
        <v>64.072000000000003</v>
      </c>
      <c r="AP13" s="9">
        <v>79.281000000000006</v>
      </c>
      <c r="AQ13" s="9">
        <v>166.57900000000001</v>
      </c>
      <c r="AR13" s="9">
        <v>91.909000000000006</v>
      </c>
      <c r="AS13" s="9">
        <v>74.668999999999997</v>
      </c>
      <c r="AT13" s="9">
        <v>63.866999999999997</v>
      </c>
      <c r="AU13" s="9">
        <v>34.704999999999998</v>
      </c>
      <c r="AV13" s="9">
        <v>29.161999999999999</v>
      </c>
      <c r="AW13" s="9">
        <v>59.856000000000002</v>
      </c>
      <c r="AX13" s="9">
        <v>35.262</v>
      </c>
      <c r="AY13" s="9">
        <v>24.594000000000001</v>
      </c>
      <c r="AZ13" s="9">
        <v>16.015999999999998</v>
      </c>
      <c r="BA13" s="9">
        <v>10.038</v>
      </c>
      <c r="BB13" s="9">
        <v>5.9779999999999998</v>
      </c>
      <c r="BC13" s="9">
        <v>106.723</v>
      </c>
      <c r="BD13" s="9">
        <v>56.646999999999998</v>
      </c>
      <c r="BE13" s="9">
        <v>50.075000000000003</v>
      </c>
      <c r="BF13" s="9">
        <v>5451.7920000000004</v>
      </c>
      <c r="BG13" s="9">
        <v>2974.39</v>
      </c>
      <c r="BH13" s="9">
        <v>2477.402</v>
      </c>
      <c r="BI13" s="9">
        <v>1038.6089999999999</v>
      </c>
      <c r="BJ13" s="9">
        <v>573.95899999999995</v>
      </c>
      <c r="BK13" s="9">
        <v>464.65</v>
      </c>
      <c r="BL13" s="9">
        <v>270.51299999999998</v>
      </c>
      <c r="BM13" s="9">
        <v>150.12700000000001</v>
      </c>
      <c r="BN13" s="9">
        <v>120.386</v>
      </c>
      <c r="BO13" s="9">
        <v>300.84399999999999</v>
      </c>
      <c r="BP13" s="9">
        <v>163.89699999999999</v>
      </c>
      <c r="BQ13" s="9">
        <v>136.946</v>
      </c>
      <c r="BR13" s="9">
        <v>467.25200000000001</v>
      </c>
      <c r="BS13" s="9">
        <v>259.93400000000003</v>
      </c>
      <c r="BT13" s="9">
        <v>207.31800000000001</v>
      </c>
      <c r="BU13" s="9">
        <v>4413.183</v>
      </c>
      <c r="BV13" s="9">
        <v>2400.431</v>
      </c>
      <c r="BW13" s="9">
        <v>2012.752</v>
      </c>
      <c r="BX13" s="9">
        <v>2251.759</v>
      </c>
      <c r="BY13" s="9">
        <v>1187.874</v>
      </c>
      <c r="BZ13" s="9">
        <v>1063.885</v>
      </c>
      <c r="CA13" s="9">
        <v>677.49599999999998</v>
      </c>
      <c r="CB13" s="9">
        <v>350.351</v>
      </c>
      <c r="CC13" s="9">
        <v>327.14499999999998</v>
      </c>
      <c r="CD13" s="9">
        <v>638.33299999999997</v>
      </c>
      <c r="CE13" s="9">
        <v>346.596</v>
      </c>
      <c r="CF13" s="9">
        <v>291.73599999999999</v>
      </c>
      <c r="CG13" s="9">
        <v>935.93100000000004</v>
      </c>
      <c r="CH13" s="9">
        <v>490.92700000000002</v>
      </c>
      <c r="CI13" s="9">
        <v>445.00400000000002</v>
      </c>
      <c r="CJ13" s="9">
        <v>2161.424</v>
      </c>
      <c r="CK13" s="9">
        <v>1212.556</v>
      </c>
      <c r="CL13" s="9">
        <v>948.86699999999996</v>
      </c>
      <c r="CM13" s="9">
        <v>1261.0229999999999</v>
      </c>
      <c r="CN13" s="9">
        <v>700.05100000000004</v>
      </c>
      <c r="CO13" s="9">
        <v>560.97199999999998</v>
      </c>
      <c r="CP13" s="9">
        <v>900.4</v>
      </c>
      <c r="CQ13" s="9">
        <v>512.505</v>
      </c>
      <c r="CR13" s="9">
        <v>387.89499999999998</v>
      </c>
      <c r="CS13" s="9">
        <v>784.01599999999996</v>
      </c>
      <c r="CT13" s="9">
        <v>437.904</v>
      </c>
      <c r="CU13" s="9">
        <v>346.11200000000002</v>
      </c>
      <c r="CV13" s="9">
        <v>116.384</v>
      </c>
      <c r="CW13" s="9">
        <v>74.600999999999999</v>
      </c>
      <c r="CX13" s="9">
        <v>41.783000000000001</v>
      </c>
      <c r="CY13" s="9">
        <v>507.33499999999998</v>
      </c>
      <c r="CZ13" s="9">
        <v>307.45100000000002</v>
      </c>
      <c r="DA13" s="9">
        <v>199.88300000000001</v>
      </c>
      <c r="DB13" s="9">
        <v>4944.4570000000003</v>
      </c>
      <c r="DC13" s="9">
        <v>2666.9380000000001</v>
      </c>
      <c r="DD13" s="9">
        <v>2277.5189999999998</v>
      </c>
      <c r="DE13" s="9">
        <v>6808.6549999999997</v>
      </c>
      <c r="DF13" s="9">
        <v>3371.0309999999999</v>
      </c>
      <c r="DG13" s="9">
        <v>3437.6239999999998</v>
      </c>
      <c r="DH13" s="9">
        <v>1326.9670000000001</v>
      </c>
      <c r="DI13" s="9">
        <v>658.46799999999996</v>
      </c>
      <c r="DJ13" s="9">
        <v>668.49900000000002</v>
      </c>
      <c r="DK13" s="9">
        <v>953.83699999999999</v>
      </c>
      <c r="DL13" s="9">
        <v>519.44899999999996</v>
      </c>
      <c r="DM13" s="9">
        <v>434.38900000000001</v>
      </c>
      <c r="DN13" s="9">
        <v>675.971</v>
      </c>
      <c r="DO13" s="9">
        <v>391.029</v>
      </c>
      <c r="DP13" s="9">
        <v>284.94299999999998</v>
      </c>
      <c r="DQ13" s="9">
        <v>277.86599999999999</v>
      </c>
      <c r="DR13" s="9">
        <v>128.41999999999999</v>
      </c>
      <c r="DS13" s="9">
        <v>149.446</v>
      </c>
      <c r="DT13" s="9">
        <v>108.874</v>
      </c>
      <c r="DU13" s="9">
        <v>43.557000000000002</v>
      </c>
      <c r="DV13" s="9">
        <v>65.316999999999993</v>
      </c>
      <c r="DW13" s="9">
        <v>137.81299999999999</v>
      </c>
      <c r="DX13" s="9">
        <v>74.099999999999994</v>
      </c>
      <c r="DY13" s="9">
        <v>63.713000000000001</v>
      </c>
      <c r="DZ13" s="9">
        <v>235.316</v>
      </c>
      <c r="EA13" s="9">
        <v>64.918999999999997</v>
      </c>
      <c r="EB13" s="9">
        <v>170.39699999999999</v>
      </c>
      <c r="EC13" s="9">
        <v>601.61500000000001</v>
      </c>
      <c r="ED13" s="9">
        <v>288.73</v>
      </c>
      <c r="EE13" s="9">
        <v>312.88400000000001</v>
      </c>
      <c r="EF13" s="9">
        <v>380.76</v>
      </c>
      <c r="EG13" s="9">
        <v>227.76</v>
      </c>
      <c r="EH13" s="9">
        <v>153</v>
      </c>
      <c r="EI13" s="9">
        <v>25.428000000000001</v>
      </c>
      <c r="EJ13" s="9">
        <v>14.105</v>
      </c>
      <c r="EK13" s="9">
        <v>11.324</v>
      </c>
      <c r="EL13" s="9">
        <v>220.85499999999999</v>
      </c>
      <c r="EM13" s="9">
        <v>60.97</v>
      </c>
      <c r="EN13" s="9">
        <v>159.88499999999999</v>
      </c>
      <c r="EO13" s="9">
        <v>278.85000000000002</v>
      </c>
      <c r="EP13" s="9">
        <v>157.74</v>
      </c>
      <c r="EQ13" s="9">
        <v>121.11</v>
      </c>
      <c r="ER13" s="9">
        <v>134.27699999999999</v>
      </c>
      <c r="ES13" s="9">
        <v>81.953000000000003</v>
      </c>
      <c r="ET13" s="9">
        <v>52.325000000000003</v>
      </c>
      <c r="EU13" s="9">
        <v>126.575</v>
      </c>
      <c r="EV13" s="9">
        <v>79.691000000000003</v>
      </c>
      <c r="EW13" s="9">
        <v>46.884</v>
      </c>
      <c r="EX13" s="9">
        <v>16.155000000000001</v>
      </c>
      <c r="EY13" s="9">
        <v>3.7759999999999998</v>
      </c>
      <c r="EZ13" s="9">
        <v>12.379</v>
      </c>
      <c r="FA13" s="9">
        <v>152.27500000000001</v>
      </c>
      <c r="FB13" s="9">
        <v>78.049000000000007</v>
      </c>
      <c r="FC13" s="9">
        <v>74.225999999999999</v>
      </c>
      <c r="FD13" s="9">
        <v>4275.2690000000002</v>
      </c>
      <c r="FE13" s="9">
        <v>2246.413</v>
      </c>
      <c r="FF13" s="9">
        <v>2028.857</v>
      </c>
      <c r="FG13" s="9">
        <v>384.83600000000001</v>
      </c>
      <c r="FH13" s="9">
        <v>209.67699999999999</v>
      </c>
      <c r="FI13" s="9">
        <v>175.15899999999999</v>
      </c>
      <c r="FJ13" s="9">
        <v>93.7</v>
      </c>
      <c r="FK13" s="9">
        <v>52.920999999999999</v>
      </c>
      <c r="FL13" s="9">
        <v>40.779000000000003</v>
      </c>
      <c r="FM13" s="9">
        <v>106.464</v>
      </c>
      <c r="FN13" s="9">
        <v>54.03</v>
      </c>
      <c r="FO13" s="9">
        <v>52.433999999999997</v>
      </c>
      <c r="FP13" s="9">
        <v>184.672</v>
      </c>
      <c r="FQ13" s="9">
        <v>102.726</v>
      </c>
      <c r="FR13" s="9">
        <v>81.945999999999998</v>
      </c>
      <c r="FS13" s="9">
        <v>3890.433</v>
      </c>
      <c r="FT13" s="9">
        <v>2036.7349999999999</v>
      </c>
      <c r="FU13" s="9">
        <v>1853.6980000000001</v>
      </c>
      <c r="FV13" s="9">
        <v>1001.7910000000001</v>
      </c>
      <c r="FW13" s="9">
        <v>514.79899999999998</v>
      </c>
      <c r="FX13" s="9">
        <v>486.99200000000002</v>
      </c>
      <c r="FY13" s="9">
        <v>249.24700000000001</v>
      </c>
      <c r="FZ13" s="9">
        <v>129.74</v>
      </c>
      <c r="GA13" s="9">
        <v>119.506</v>
      </c>
      <c r="GB13" s="9">
        <v>277.08300000000003</v>
      </c>
      <c r="GC13" s="9">
        <v>142.84200000000001</v>
      </c>
      <c r="GD13" s="9">
        <v>134.24199999999999</v>
      </c>
      <c r="GE13" s="9">
        <v>475.46100000000001</v>
      </c>
      <c r="GF13" s="9">
        <v>242.21700000000001</v>
      </c>
      <c r="GG13" s="9">
        <v>233.244</v>
      </c>
      <c r="GH13" s="9">
        <v>2888.6419999999998</v>
      </c>
      <c r="GI13" s="9">
        <v>1521.9369999999999</v>
      </c>
      <c r="GJ13" s="9">
        <v>1366.7059999999999</v>
      </c>
      <c r="GK13" s="9">
        <v>853.66</v>
      </c>
      <c r="GL13" s="9">
        <v>417.32299999999998</v>
      </c>
      <c r="GM13" s="9">
        <v>436.33699999999999</v>
      </c>
      <c r="GN13" s="9">
        <v>2034.9829999999999</v>
      </c>
      <c r="GO13" s="9">
        <v>1104.614</v>
      </c>
      <c r="GP13" s="9">
        <v>930.36900000000003</v>
      </c>
      <c r="GQ13" s="9">
        <v>1112.3320000000001</v>
      </c>
      <c r="GR13" s="9">
        <v>559.19000000000005</v>
      </c>
      <c r="GS13" s="9">
        <v>553.14200000000005</v>
      </c>
      <c r="GT13" s="9">
        <v>922.65099999999995</v>
      </c>
      <c r="GU13" s="9">
        <v>545.42499999999995</v>
      </c>
      <c r="GV13" s="9">
        <v>377.22699999999998</v>
      </c>
      <c r="GW13" s="9">
        <v>169.70500000000001</v>
      </c>
      <c r="GX13" s="9">
        <v>93.909000000000006</v>
      </c>
      <c r="GY13" s="9">
        <v>75.796000000000006</v>
      </c>
      <c r="GZ13" s="9">
        <v>4105.5640000000003</v>
      </c>
      <c r="HA13" s="9">
        <v>2152.5030000000002</v>
      </c>
      <c r="HB13" s="9">
        <v>1953.0609999999999</v>
      </c>
      <c r="HC13" s="9">
        <v>5941.4679999999998</v>
      </c>
      <c r="HD13" s="9">
        <v>2900.5630000000001</v>
      </c>
      <c r="HE13" s="9">
        <v>3040.904</v>
      </c>
      <c r="HF13" s="9">
        <v>811.62</v>
      </c>
      <c r="HG13" s="9">
        <v>390.25400000000002</v>
      </c>
      <c r="HH13" s="9">
        <v>421.36599999999999</v>
      </c>
      <c r="HI13" s="9">
        <v>547.49400000000003</v>
      </c>
      <c r="HJ13" s="9">
        <v>266.29000000000002</v>
      </c>
      <c r="HK13" s="9">
        <v>281.20400000000001</v>
      </c>
      <c r="HL13" s="9">
        <v>307.84399999999999</v>
      </c>
      <c r="HM13" s="9">
        <v>169.32300000000001</v>
      </c>
      <c r="HN13" s="9">
        <v>138.52000000000001</v>
      </c>
      <c r="HO13" s="9">
        <v>239.65</v>
      </c>
      <c r="HP13" s="9">
        <v>96.966999999999999</v>
      </c>
      <c r="HQ13" s="9">
        <v>142.68299999999999</v>
      </c>
      <c r="HR13" s="9">
        <v>67.447999999999993</v>
      </c>
      <c r="HS13" s="9">
        <v>27.841000000000001</v>
      </c>
      <c r="HT13" s="9">
        <v>39.606000000000002</v>
      </c>
      <c r="HU13" s="9">
        <v>90.253</v>
      </c>
      <c r="HV13" s="9">
        <v>49.734999999999999</v>
      </c>
      <c r="HW13" s="9">
        <v>40.518000000000001</v>
      </c>
      <c r="HX13" s="9">
        <v>173.87299999999999</v>
      </c>
      <c r="HY13" s="9">
        <v>74.228999999999999</v>
      </c>
      <c r="HZ13" s="9">
        <v>99.644000000000005</v>
      </c>
      <c r="IA13" s="9">
        <v>207.37700000000001</v>
      </c>
      <c r="IB13" s="9">
        <v>97.06</v>
      </c>
      <c r="IC13" s="9">
        <v>110.316</v>
      </c>
      <c r="ID13" s="9">
        <v>98.703999999999994</v>
      </c>
      <c r="IE13" s="9">
        <v>51.600999999999999</v>
      </c>
      <c r="IF13" s="9">
        <v>47.101999999999997</v>
      </c>
      <c r="IG13" s="9">
        <v>10.952999999999999</v>
      </c>
      <c r="IH13" s="9">
        <v>3.0880000000000001</v>
      </c>
      <c r="II13" s="9">
        <v>7.8650000000000002</v>
      </c>
      <c r="IJ13" s="9">
        <v>108.673</v>
      </c>
      <c r="IK13" s="9">
        <v>45.459000000000003</v>
      </c>
      <c r="IL13" s="9">
        <v>63.213999999999999</v>
      </c>
      <c r="IM13" s="9">
        <v>226.45400000000001</v>
      </c>
      <c r="IN13" s="9">
        <v>120.813</v>
      </c>
      <c r="IO13" s="9">
        <v>105.642</v>
      </c>
      <c r="IP13" s="9">
        <v>97.411000000000001</v>
      </c>
      <c r="IQ13" s="9">
        <v>58.93</v>
      </c>
    </row>
    <row r="14" spans="1:251">
      <c r="A14" s="10">
        <v>43132</v>
      </c>
      <c r="B14" s="9">
        <v>113.113</v>
      </c>
      <c r="C14" s="9">
        <v>122.55200000000001</v>
      </c>
      <c r="D14" s="9">
        <v>1676.877</v>
      </c>
      <c r="E14" s="9">
        <v>858.16200000000003</v>
      </c>
      <c r="F14" s="9">
        <v>818.71500000000003</v>
      </c>
      <c r="G14" s="9">
        <v>3182.8029999999999</v>
      </c>
      <c r="H14" s="9">
        <v>1626.9459999999999</v>
      </c>
      <c r="I14" s="9">
        <v>1555.857</v>
      </c>
      <c r="J14" s="9">
        <v>687.16399999999999</v>
      </c>
      <c r="K14" s="9">
        <v>319.017</v>
      </c>
      <c r="L14" s="9">
        <v>368.14699999999999</v>
      </c>
      <c r="M14" s="9">
        <v>432.01299999999998</v>
      </c>
      <c r="N14" s="9">
        <v>191.846</v>
      </c>
      <c r="O14" s="9">
        <v>240.167</v>
      </c>
      <c r="P14" s="9">
        <v>306.68700000000001</v>
      </c>
      <c r="Q14" s="9">
        <v>143.614</v>
      </c>
      <c r="R14" s="9">
        <v>163.07300000000001</v>
      </c>
      <c r="S14" s="9">
        <v>125.32599999999999</v>
      </c>
      <c r="T14" s="9">
        <v>48.231999999999999</v>
      </c>
      <c r="U14" s="9">
        <v>77.093999999999994</v>
      </c>
      <c r="V14" s="9">
        <v>88.028000000000006</v>
      </c>
      <c r="W14" s="9">
        <v>33.045999999999999</v>
      </c>
      <c r="X14" s="9">
        <v>54.981999999999999</v>
      </c>
      <c r="Y14" s="9">
        <v>112.42100000000001</v>
      </c>
      <c r="Z14" s="9">
        <v>56.014000000000003</v>
      </c>
      <c r="AA14" s="9">
        <v>56.406999999999996</v>
      </c>
      <c r="AB14" s="9">
        <v>142.72999999999999</v>
      </c>
      <c r="AC14" s="9">
        <v>71.156999999999996</v>
      </c>
      <c r="AD14" s="9">
        <v>71.572999999999993</v>
      </c>
      <c r="AE14" s="9">
        <v>320.69200000000001</v>
      </c>
      <c r="AF14" s="9">
        <v>147.048</v>
      </c>
      <c r="AG14" s="9">
        <v>173.64400000000001</v>
      </c>
      <c r="AH14" s="9">
        <v>185.803</v>
      </c>
      <c r="AI14" s="9">
        <v>84.873000000000005</v>
      </c>
      <c r="AJ14" s="9">
        <v>100.93</v>
      </c>
      <c r="AK14" s="9">
        <v>28.942</v>
      </c>
      <c r="AL14" s="9">
        <v>9.3800000000000008</v>
      </c>
      <c r="AM14" s="9">
        <v>19.562000000000001</v>
      </c>
      <c r="AN14" s="9">
        <v>134.88900000000001</v>
      </c>
      <c r="AO14" s="9">
        <v>62.174999999999997</v>
      </c>
      <c r="AP14" s="9">
        <v>72.713999999999999</v>
      </c>
      <c r="AQ14" s="9">
        <v>170.124</v>
      </c>
      <c r="AR14" s="9">
        <v>93.236000000000004</v>
      </c>
      <c r="AS14" s="9">
        <v>76.888000000000005</v>
      </c>
      <c r="AT14" s="9">
        <v>65.091999999999999</v>
      </c>
      <c r="AU14" s="9">
        <v>34.783999999999999</v>
      </c>
      <c r="AV14" s="9">
        <v>30.309000000000001</v>
      </c>
      <c r="AW14" s="9">
        <v>49.862000000000002</v>
      </c>
      <c r="AX14" s="9">
        <v>28.239000000000001</v>
      </c>
      <c r="AY14" s="9">
        <v>21.623000000000001</v>
      </c>
      <c r="AZ14" s="9">
        <v>10.794</v>
      </c>
      <c r="BA14" s="9">
        <v>5.5670000000000002</v>
      </c>
      <c r="BB14" s="9">
        <v>5.2270000000000003</v>
      </c>
      <c r="BC14" s="9">
        <v>120.262</v>
      </c>
      <c r="BD14" s="9">
        <v>64.997</v>
      </c>
      <c r="BE14" s="9">
        <v>55.265000000000001</v>
      </c>
      <c r="BF14" s="9">
        <v>5631.89</v>
      </c>
      <c r="BG14" s="9">
        <v>3022.547</v>
      </c>
      <c r="BH14" s="9">
        <v>2609.3429999999998</v>
      </c>
      <c r="BI14" s="9">
        <v>1149.6030000000001</v>
      </c>
      <c r="BJ14" s="9">
        <v>612.77599999999995</v>
      </c>
      <c r="BK14" s="9">
        <v>536.827</v>
      </c>
      <c r="BL14" s="9">
        <v>284.13299999999998</v>
      </c>
      <c r="BM14" s="9">
        <v>153.75800000000001</v>
      </c>
      <c r="BN14" s="9">
        <v>130.375</v>
      </c>
      <c r="BO14" s="9">
        <v>333.12200000000001</v>
      </c>
      <c r="BP14" s="9">
        <v>181.82300000000001</v>
      </c>
      <c r="BQ14" s="9">
        <v>151.30000000000001</v>
      </c>
      <c r="BR14" s="9">
        <v>532.34799999999996</v>
      </c>
      <c r="BS14" s="9">
        <v>277.19499999999999</v>
      </c>
      <c r="BT14" s="9">
        <v>255.15199999999999</v>
      </c>
      <c r="BU14" s="9">
        <v>4482.2870000000003</v>
      </c>
      <c r="BV14" s="9">
        <v>2409.7710000000002</v>
      </c>
      <c r="BW14" s="9">
        <v>2072.5160000000001</v>
      </c>
      <c r="BX14" s="9">
        <v>2308.924</v>
      </c>
      <c r="BY14" s="9">
        <v>1238.8879999999999</v>
      </c>
      <c r="BZ14" s="9">
        <v>1070.0360000000001</v>
      </c>
      <c r="CA14" s="9">
        <v>643.36199999999997</v>
      </c>
      <c r="CB14" s="9">
        <v>353.93700000000001</v>
      </c>
      <c r="CC14" s="9">
        <v>289.42399999999998</v>
      </c>
      <c r="CD14" s="9">
        <v>704.05399999999997</v>
      </c>
      <c r="CE14" s="9">
        <v>371.279</v>
      </c>
      <c r="CF14" s="9">
        <v>332.77499999999998</v>
      </c>
      <c r="CG14" s="9">
        <v>961.50800000000004</v>
      </c>
      <c r="CH14" s="9">
        <v>513.67200000000003</v>
      </c>
      <c r="CI14" s="9">
        <v>447.83600000000001</v>
      </c>
      <c r="CJ14" s="9">
        <v>2173.3629999999998</v>
      </c>
      <c r="CK14" s="9">
        <v>1170.883</v>
      </c>
      <c r="CL14" s="9">
        <v>1002.481</v>
      </c>
      <c r="CM14" s="9">
        <v>1208.3579999999999</v>
      </c>
      <c r="CN14" s="9">
        <v>647.64700000000005</v>
      </c>
      <c r="CO14" s="9">
        <v>560.71100000000001</v>
      </c>
      <c r="CP14" s="9">
        <v>965.005</v>
      </c>
      <c r="CQ14" s="9">
        <v>523.23599999999999</v>
      </c>
      <c r="CR14" s="9">
        <v>441.76900000000001</v>
      </c>
      <c r="CS14" s="9">
        <v>812.89800000000002</v>
      </c>
      <c r="CT14" s="9">
        <v>432.07799999999997</v>
      </c>
      <c r="CU14" s="9">
        <v>380.82</v>
      </c>
      <c r="CV14" s="9">
        <v>152.108</v>
      </c>
      <c r="CW14" s="9">
        <v>91.158000000000001</v>
      </c>
      <c r="CX14" s="9">
        <v>60.95</v>
      </c>
      <c r="CY14" s="9">
        <v>566.13699999999994</v>
      </c>
      <c r="CZ14" s="9">
        <v>336.69600000000003</v>
      </c>
      <c r="DA14" s="9">
        <v>229.441</v>
      </c>
      <c r="DB14" s="9">
        <v>5065.7529999999997</v>
      </c>
      <c r="DC14" s="9">
        <v>2685.8510000000001</v>
      </c>
      <c r="DD14" s="9">
        <v>2379.902</v>
      </c>
      <c r="DE14" s="9">
        <v>6914.2740000000003</v>
      </c>
      <c r="DF14" s="9">
        <v>3416.8310000000001</v>
      </c>
      <c r="DG14" s="9">
        <v>3497.4430000000002</v>
      </c>
      <c r="DH14" s="9">
        <v>1350.5319999999999</v>
      </c>
      <c r="DI14" s="9">
        <v>685.22500000000002</v>
      </c>
      <c r="DJ14" s="9">
        <v>665.30700000000002</v>
      </c>
      <c r="DK14" s="9">
        <v>1047.357</v>
      </c>
      <c r="DL14" s="9">
        <v>567.48</v>
      </c>
      <c r="DM14" s="9">
        <v>479.87700000000001</v>
      </c>
      <c r="DN14" s="9">
        <v>731.529</v>
      </c>
      <c r="DO14" s="9">
        <v>420.44200000000001</v>
      </c>
      <c r="DP14" s="9">
        <v>311.08600000000001</v>
      </c>
      <c r="DQ14" s="9">
        <v>315.82799999999997</v>
      </c>
      <c r="DR14" s="9">
        <v>147.03800000000001</v>
      </c>
      <c r="DS14" s="9">
        <v>168.79</v>
      </c>
      <c r="DT14" s="9">
        <v>109.642</v>
      </c>
      <c r="DU14" s="9">
        <v>50.292000000000002</v>
      </c>
      <c r="DV14" s="9">
        <v>59.35</v>
      </c>
      <c r="DW14" s="9">
        <v>118.745</v>
      </c>
      <c r="DX14" s="9">
        <v>62.820999999999998</v>
      </c>
      <c r="DY14" s="9">
        <v>55.923999999999999</v>
      </c>
      <c r="DZ14" s="9">
        <v>184.43</v>
      </c>
      <c r="EA14" s="9">
        <v>54.923999999999999</v>
      </c>
      <c r="EB14" s="9">
        <v>129.50700000000001</v>
      </c>
      <c r="EC14" s="9">
        <v>623.41600000000005</v>
      </c>
      <c r="ED14" s="9">
        <v>315.56799999999998</v>
      </c>
      <c r="EE14" s="9">
        <v>307.84800000000001</v>
      </c>
      <c r="EF14" s="9">
        <v>445.827</v>
      </c>
      <c r="EG14" s="9">
        <v>260.41899999999998</v>
      </c>
      <c r="EH14" s="9">
        <v>185.40799999999999</v>
      </c>
      <c r="EI14" s="9">
        <v>31.166</v>
      </c>
      <c r="EJ14" s="9">
        <v>11.818</v>
      </c>
      <c r="EK14" s="9">
        <v>19.349</v>
      </c>
      <c r="EL14" s="9">
        <v>177.589</v>
      </c>
      <c r="EM14" s="9">
        <v>55.149000000000001</v>
      </c>
      <c r="EN14" s="9">
        <v>122.44</v>
      </c>
      <c r="EO14" s="9">
        <v>245.89599999999999</v>
      </c>
      <c r="EP14" s="9">
        <v>138.87200000000001</v>
      </c>
      <c r="EQ14" s="9">
        <v>107.023</v>
      </c>
      <c r="ER14" s="9">
        <v>115.575</v>
      </c>
      <c r="ES14" s="9">
        <v>65.986000000000004</v>
      </c>
      <c r="ET14" s="9">
        <v>49.588999999999999</v>
      </c>
      <c r="EU14" s="9">
        <v>120.31</v>
      </c>
      <c r="EV14" s="9">
        <v>76.275999999999996</v>
      </c>
      <c r="EW14" s="9">
        <v>44.033000000000001</v>
      </c>
      <c r="EX14" s="9">
        <v>17.481999999999999</v>
      </c>
      <c r="EY14" s="9">
        <v>11.866</v>
      </c>
      <c r="EZ14" s="9">
        <v>5.6159999999999997</v>
      </c>
      <c r="FA14" s="9">
        <v>125.586</v>
      </c>
      <c r="FB14" s="9">
        <v>62.595999999999997</v>
      </c>
      <c r="FC14" s="9">
        <v>62.99</v>
      </c>
      <c r="FD14" s="9">
        <v>4388.223</v>
      </c>
      <c r="FE14" s="9">
        <v>2301.2449999999999</v>
      </c>
      <c r="FF14" s="9">
        <v>2086.9789999999998</v>
      </c>
      <c r="FG14" s="9">
        <v>465.33300000000003</v>
      </c>
      <c r="FH14" s="9">
        <v>248.75899999999999</v>
      </c>
      <c r="FI14" s="9">
        <v>216.57400000000001</v>
      </c>
      <c r="FJ14" s="9">
        <v>124.496</v>
      </c>
      <c r="FK14" s="9">
        <v>64.596000000000004</v>
      </c>
      <c r="FL14" s="9">
        <v>59.9</v>
      </c>
      <c r="FM14" s="9">
        <v>129.697</v>
      </c>
      <c r="FN14" s="9">
        <v>72.209000000000003</v>
      </c>
      <c r="FO14" s="9">
        <v>57.488</v>
      </c>
      <c r="FP14" s="9">
        <v>211.14099999999999</v>
      </c>
      <c r="FQ14" s="9">
        <v>111.95399999999999</v>
      </c>
      <c r="FR14" s="9">
        <v>99.186000000000007</v>
      </c>
      <c r="FS14" s="9">
        <v>3922.89</v>
      </c>
      <c r="FT14" s="9">
        <v>2052.4859999999999</v>
      </c>
      <c r="FU14" s="9">
        <v>1870.405</v>
      </c>
      <c r="FV14" s="9">
        <v>1072.4770000000001</v>
      </c>
      <c r="FW14" s="9">
        <v>553.53800000000001</v>
      </c>
      <c r="FX14" s="9">
        <v>518.93899999999996</v>
      </c>
      <c r="FY14" s="9">
        <v>274.14299999999997</v>
      </c>
      <c r="FZ14" s="9">
        <v>146.428</v>
      </c>
      <c r="GA14" s="9">
        <v>127.715</v>
      </c>
      <c r="GB14" s="9">
        <v>309.48200000000003</v>
      </c>
      <c r="GC14" s="9">
        <v>157.50399999999999</v>
      </c>
      <c r="GD14" s="9">
        <v>151.97800000000001</v>
      </c>
      <c r="GE14" s="9">
        <v>488.85199999999998</v>
      </c>
      <c r="GF14" s="9">
        <v>249.60599999999999</v>
      </c>
      <c r="GG14" s="9">
        <v>239.24600000000001</v>
      </c>
      <c r="GH14" s="9">
        <v>2850.413</v>
      </c>
      <c r="GI14" s="9">
        <v>1498.9480000000001</v>
      </c>
      <c r="GJ14" s="9">
        <v>1351.4659999999999</v>
      </c>
      <c r="GK14" s="9">
        <v>823.11900000000003</v>
      </c>
      <c r="GL14" s="9">
        <v>401.56400000000002</v>
      </c>
      <c r="GM14" s="9">
        <v>421.55500000000001</v>
      </c>
      <c r="GN14" s="9">
        <v>2027.2950000000001</v>
      </c>
      <c r="GO14" s="9">
        <v>1097.384</v>
      </c>
      <c r="GP14" s="9">
        <v>929.91099999999994</v>
      </c>
      <c r="GQ14" s="9">
        <v>1136.0730000000001</v>
      </c>
      <c r="GR14" s="9">
        <v>557.75400000000002</v>
      </c>
      <c r="GS14" s="9">
        <v>578.31899999999996</v>
      </c>
      <c r="GT14" s="9">
        <v>891.22199999999998</v>
      </c>
      <c r="GU14" s="9">
        <v>539.63</v>
      </c>
      <c r="GV14" s="9">
        <v>351.59199999999998</v>
      </c>
      <c r="GW14" s="9">
        <v>200.197</v>
      </c>
      <c r="GX14" s="9">
        <v>117.255</v>
      </c>
      <c r="GY14" s="9">
        <v>82.941999999999993</v>
      </c>
      <c r="GZ14" s="9">
        <v>4188.0259999999998</v>
      </c>
      <c r="HA14" s="9">
        <v>2183.9899999999998</v>
      </c>
      <c r="HB14" s="9">
        <v>2004.037</v>
      </c>
      <c r="HC14" s="9">
        <v>6014.9449999999997</v>
      </c>
      <c r="HD14" s="9">
        <v>2937.375</v>
      </c>
      <c r="HE14" s="9">
        <v>3077.57</v>
      </c>
      <c r="HF14" s="9">
        <v>827.02</v>
      </c>
      <c r="HG14" s="9">
        <v>411.262</v>
      </c>
      <c r="HH14" s="9">
        <v>415.75799999999998</v>
      </c>
      <c r="HI14" s="9">
        <v>591.72400000000005</v>
      </c>
      <c r="HJ14" s="9">
        <v>301.96800000000002</v>
      </c>
      <c r="HK14" s="9">
        <v>289.75599999999997</v>
      </c>
      <c r="HL14" s="9">
        <v>351.98</v>
      </c>
      <c r="HM14" s="9">
        <v>195.04599999999999</v>
      </c>
      <c r="HN14" s="9">
        <v>156.934</v>
      </c>
      <c r="HO14" s="9">
        <v>239.744</v>
      </c>
      <c r="HP14" s="9">
        <v>106.922</v>
      </c>
      <c r="HQ14" s="9">
        <v>132.822</v>
      </c>
      <c r="HR14" s="9">
        <v>62.631</v>
      </c>
      <c r="HS14" s="9">
        <v>20.847999999999999</v>
      </c>
      <c r="HT14" s="9">
        <v>41.783000000000001</v>
      </c>
      <c r="HU14" s="9">
        <v>70.709000000000003</v>
      </c>
      <c r="HV14" s="9">
        <v>40.017000000000003</v>
      </c>
      <c r="HW14" s="9">
        <v>30.692</v>
      </c>
      <c r="HX14" s="9">
        <v>164.58799999999999</v>
      </c>
      <c r="HY14" s="9">
        <v>69.277000000000001</v>
      </c>
      <c r="HZ14" s="9">
        <v>95.31</v>
      </c>
      <c r="IA14" s="9">
        <v>239.83699999999999</v>
      </c>
      <c r="IB14" s="9">
        <v>116.71899999999999</v>
      </c>
      <c r="IC14" s="9">
        <v>123.11799999999999</v>
      </c>
      <c r="ID14" s="9">
        <v>132.39400000000001</v>
      </c>
      <c r="IE14" s="9">
        <v>72.305999999999997</v>
      </c>
      <c r="IF14" s="9">
        <v>60.088000000000001</v>
      </c>
      <c r="IG14" s="9">
        <v>12.506</v>
      </c>
      <c r="IH14" s="9">
        <v>4.9329999999999998</v>
      </c>
      <c r="II14" s="9">
        <v>7.5730000000000004</v>
      </c>
      <c r="IJ14" s="9">
        <v>107.443</v>
      </c>
      <c r="IK14" s="9">
        <v>44.412999999999997</v>
      </c>
      <c r="IL14" s="9">
        <v>63.03</v>
      </c>
      <c r="IM14" s="9">
        <v>195.65700000000001</v>
      </c>
      <c r="IN14" s="9">
        <v>109.83</v>
      </c>
      <c r="IO14" s="9">
        <v>85.825999999999993</v>
      </c>
      <c r="IP14" s="9">
        <v>84.355000000000004</v>
      </c>
      <c r="IQ14" s="9">
        <v>49.067</v>
      </c>
    </row>
    <row r="15" spans="1:251">
      <c r="A15" s="10">
        <v>43497</v>
      </c>
      <c r="B15" s="9">
        <v>137.90600000000001</v>
      </c>
      <c r="C15" s="9">
        <v>143.268</v>
      </c>
      <c r="D15" s="9">
        <v>1692.575</v>
      </c>
      <c r="E15" s="9">
        <v>869.13099999999997</v>
      </c>
      <c r="F15" s="9">
        <v>823.44500000000005</v>
      </c>
      <c r="G15" s="9">
        <v>3214.3850000000002</v>
      </c>
      <c r="H15" s="9">
        <v>1641.883</v>
      </c>
      <c r="I15" s="9">
        <v>1572.502</v>
      </c>
      <c r="J15" s="9">
        <v>730.07500000000005</v>
      </c>
      <c r="K15" s="9">
        <v>343.05200000000002</v>
      </c>
      <c r="L15" s="9">
        <v>387.02300000000002</v>
      </c>
      <c r="M15" s="9">
        <v>481.74200000000002</v>
      </c>
      <c r="N15" s="9">
        <v>218.96799999999999</v>
      </c>
      <c r="O15" s="9">
        <v>262.774</v>
      </c>
      <c r="P15" s="9">
        <v>336.3</v>
      </c>
      <c r="Q15" s="9">
        <v>165.52799999999999</v>
      </c>
      <c r="R15" s="9">
        <v>170.77199999999999</v>
      </c>
      <c r="S15" s="9">
        <v>145.44200000000001</v>
      </c>
      <c r="T15" s="9">
        <v>53.44</v>
      </c>
      <c r="U15" s="9">
        <v>92.001999999999995</v>
      </c>
      <c r="V15" s="9">
        <v>106.499</v>
      </c>
      <c r="W15" s="9">
        <v>42.786000000000001</v>
      </c>
      <c r="X15" s="9">
        <v>63.713000000000001</v>
      </c>
      <c r="Y15" s="9">
        <v>97.111000000000004</v>
      </c>
      <c r="Z15" s="9">
        <v>50.104999999999997</v>
      </c>
      <c r="AA15" s="9">
        <v>47.006</v>
      </c>
      <c r="AB15" s="9">
        <v>151.22200000000001</v>
      </c>
      <c r="AC15" s="9">
        <v>73.978999999999999</v>
      </c>
      <c r="AD15" s="9">
        <v>77.242999999999995</v>
      </c>
      <c r="AE15" s="9">
        <v>378.024</v>
      </c>
      <c r="AF15" s="9">
        <v>171.02799999999999</v>
      </c>
      <c r="AG15" s="9">
        <v>206.99700000000001</v>
      </c>
      <c r="AH15" s="9">
        <v>230.03100000000001</v>
      </c>
      <c r="AI15" s="9">
        <v>110.48</v>
      </c>
      <c r="AJ15" s="9">
        <v>119.55</v>
      </c>
      <c r="AK15" s="9">
        <v>40.302999999999997</v>
      </c>
      <c r="AL15" s="9">
        <v>16.489999999999998</v>
      </c>
      <c r="AM15" s="9">
        <v>23.812999999999999</v>
      </c>
      <c r="AN15" s="9">
        <v>147.994</v>
      </c>
      <c r="AO15" s="9">
        <v>60.546999999999997</v>
      </c>
      <c r="AP15" s="9">
        <v>87.445999999999998</v>
      </c>
      <c r="AQ15" s="9">
        <v>151.483</v>
      </c>
      <c r="AR15" s="9">
        <v>90.962000000000003</v>
      </c>
      <c r="AS15" s="9">
        <v>60.521000000000001</v>
      </c>
      <c r="AT15" s="9">
        <v>61.337000000000003</v>
      </c>
      <c r="AU15" s="9">
        <v>38.073</v>
      </c>
      <c r="AV15" s="9">
        <v>23.265000000000001</v>
      </c>
      <c r="AW15" s="9">
        <v>51.143000000000001</v>
      </c>
      <c r="AX15" s="9">
        <v>27.425000000000001</v>
      </c>
      <c r="AY15" s="9">
        <v>23.718</v>
      </c>
      <c r="AZ15" s="9">
        <v>10.747999999999999</v>
      </c>
      <c r="BA15" s="9">
        <v>6.58</v>
      </c>
      <c r="BB15" s="9">
        <v>4.1680000000000001</v>
      </c>
      <c r="BC15" s="9">
        <v>100.34</v>
      </c>
      <c r="BD15" s="9">
        <v>63.536999999999999</v>
      </c>
      <c r="BE15" s="9">
        <v>36.802999999999997</v>
      </c>
      <c r="BF15" s="9">
        <v>5747.5839999999998</v>
      </c>
      <c r="BG15" s="9">
        <v>3073.7080000000001</v>
      </c>
      <c r="BH15" s="9">
        <v>2673.8760000000002</v>
      </c>
      <c r="BI15" s="9">
        <v>1149.818</v>
      </c>
      <c r="BJ15" s="9">
        <v>590.38599999999997</v>
      </c>
      <c r="BK15" s="9">
        <v>559.43200000000002</v>
      </c>
      <c r="BL15" s="9">
        <v>279.90300000000002</v>
      </c>
      <c r="BM15" s="9">
        <v>141.86500000000001</v>
      </c>
      <c r="BN15" s="9">
        <v>138.03800000000001</v>
      </c>
      <c r="BO15" s="9">
        <v>327.71699999999998</v>
      </c>
      <c r="BP15" s="9">
        <v>177.08799999999999</v>
      </c>
      <c r="BQ15" s="9">
        <v>150.62899999999999</v>
      </c>
      <c r="BR15" s="9">
        <v>542.19799999999998</v>
      </c>
      <c r="BS15" s="9">
        <v>271.43200000000002</v>
      </c>
      <c r="BT15" s="9">
        <v>270.76499999999999</v>
      </c>
      <c r="BU15" s="9">
        <v>4597.7659999999996</v>
      </c>
      <c r="BV15" s="9">
        <v>2483.3229999999999</v>
      </c>
      <c r="BW15" s="9">
        <v>2114.444</v>
      </c>
      <c r="BX15" s="9">
        <v>2394.7890000000002</v>
      </c>
      <c r="BY15" s="9">
        <v>1261.18</v>
      </c>
      <c r="BZ15" s="9">
        <v>1133.6089999999999</v>
      </c>
      <c r="CA15" s="9">
        <v>691.16399999999999</v>
      </c>
      <c r="CB15" s="9">
        <v>356.31</v>
      </c>
      <c r="CC15" s="9">
        <v>334.85399999999998</v>
      </c>
      <c r="CD15" s="9">
        <v>683.83100000000002</v>
      </c>
      <c r="CE15" s="9">
        <v>364.221</v>
      </c>
      <c r="CF15" s="9">
        <v>319.61099999999999</v>
      </c>
      <c r="CG15" s="9">
        <v>1019.793</v>
      </c>
      <c r="CH15" s="9">
        <v>540.649</v>
      </c>
      <c r="CI15" s="9">
        <v>479.14400000000001</v>
      </c>
      <c r="CJ15" s="9">
        <v>2202.9769999999999</v>
      </c>
      <c r="CK15" s="9">
        <v>1222.143</v>
      </c>
      <c r="CL15" s="9">
        <v>980.83399999999995</v>
      </c>
      <c r="CM15" s="9">
        <v>1270.6769999999999</v>
      </c>
      <c r="CN15" s="9">
        <v>693.68499999999995</v>
      </c>
      <c r="CO15" s="9">
        <v>576.99199999999996</v>
      </c>
      <c r="CP15" s="9">
        <v>932.30100000000004</v>
      </c>
      <c r="CQ15" s="9">
        <v>528.45799999999997</v>
      </c>
      <c r="CR15" s="9">
        <v>403.84300000000002</v>
      </c>
      <c r="CS15" s="9">
        <v>819.58299999999997</v>
      </c>
      <c r="CT15" s="9">
        <v>458.05399999999997</v>
      </c>
      <c r="CU15" s="9">
        <v>361.529</v>
      </c>
      <c r="CV15" s="9">
        <v>112.717</v>
      </c>
      <c r="CW15" s="9">
        <v>70.403999999999996</v>
      </c>
      <c r="CX15" s="9">
        <v>42.313000000000002</v>
      </c>
      <c r="CY15" s="9">
        <v>576.92700000000002</v>
      </c>
      <c r="CZ15" s="9">
        <v>322.99599999999998</v>
      </c>
      <c r="DA15" s="9">
        <v>253.93100000000001</v>
      </c>
      <c r="DB15" s="9">
        <v>5170.6570000000002</v>
      </c>
      <c r="DC15" s="9">
        <v>2750.712</v>
      </c>
      <c r="DD15" s="9">
        <v>2419.9450000000002</v>
      </c>
      <c r="DE15" s="9">
        <v>7024.24</v>
      </c>
      <c r="DF15" s="9">
        <v>3468.913</v>
      </c>
      <c r="DG15" s="9">
        <v>3555.3270000000002</v>
      </c>
      <c r="DH15" s="9">
        <v>1421.3689999999999</v>
      </c>
      <c r="DI15" s="9">
        <v>704.77700000000004</v>
      </c>
      <c r="DJ15" s="9">
        <v>716.59199999999998</v>
      </c>
      <c r="DK15" s="9">
        <v>1103.675</v>
      </c>
      <c r="DL15" s="9">
        <v>582.21699999999998</v>
      </c>
      <c r="DM15" s="9">
        <v>521.45799999999997</v>
      </c>
      <c r="DN15" s="9">
        <v>755.58399999999995</v>
      </c>
      <c r="DO15" s="9">
        <v>424.00200000000001</v>
      </c>
      <c r="DP15" s="9">
        <v>331.58100000000002</v>
      </c>
      <c r="DQ15" s="9">
        <v>348.09100000000001</v>
      </c>
      <c r="DR15" s="9">
        <v>158.214</v>
      </c>
      <c r="DS15" s="9">
        <v>189.87700000000001</v>
      </c>
      <c r="DT15" s="9">
        <v>110.9</v>
      </c>
      <c r="DU15" s="9">
        <v>45.436999999999998</v>
      </c>
      <c r="DV15" s="9">
        <v>65.463999999999999</v>
      </c>
      <c r="DW15" s="9">
        <v>107.756</v>
      </c>
      <c r="DX15" s="9">
        <v>62.326000000000001</v>
      </c>
      <c r="DY15" s="9">
        <v>45.430999999999997</v>
      </c>
      <c r="DZ15" s="9">
        <v>209.93799999999999</v>
      </c>
      <c r="EA15" s="9">
        <v>60.234999999999999</v>
      </c>
      <c r="EB15" s="9">
        <v>149.703</v>
      </c>
      <c r="EC15" s="9">
        <v>643.04399999999998</v>
      </c>
      <c r="ED15" s="9">
        <v>297.85899999999998</v>
      </c>
      <c r="EE15" s="9">
        <v>345.18599999999998</v>
      </c>
      <c r="EF15" s="9">
        <v>454.18599999999998</v>
      </c>
      <c r="EG15" s="9">
        <v>244.12700000000001</v>
      </c>
      <c r="EH15" s="9">
        <v>210.059</v>
      </c>
      <c r="EI15" s="9">
        <v>38.707000000000001</v>
      </c>
      <c r="EJ15" s="9">
        <v>13.086</v>
      </c>
      <c r="EK15" s="9">
        <v>25.620999999999999</v>
      </c>
      <c r="EL15" s="9">
        <v>188.858</v>
      </c>
      <c r="EM15" s="9">
        <v>53.731000000000002</v>
      </c>
      <c r="EN15" s="9">
        <v>135.126</v>
      </c>
      <c r="EO15" s="9">
        <v>251.577</v>
      </c>
      <c r="EP15" s="9">
        <v>147.69800000000001</v>
      </c>
      <c r="EQ15" s="9">
        <v>103.879</v>
      </c>
      <c r="ER15" s="9">
        <v>118.023</v>
      </c>
      <c r="ES15" s="9">
        <v>80.481999999999999</v>
      </c>
      <c r="ET15" s="9">
        <v>37.540999999999997</v>
      </c>
      <c r="EU15" s="9">
        <v>122.741</v>
      </c>
      <c r="EV15" s="9">
        <v>78.869</v>
      </c>
      <c r="EW15" s="9">
        <v>43.872</v>
      </c>
      <c r="EX15" s="9">
        <v>16.303000000000001</v>
      </c>
      <c r="EY15" s="9">
        <v>8.2710000000000008</v>
      </c>
      <c r="EZ15" s="9">
        <v>8.0329999999999995</v>
      </c>
      <c r="FA15" s="9">
        <v>128.83600000000001</v>
      </c>
      <c r="FB15" s="9">
        <v>68.828999999999994</v>
      </c>
      <c r="FC15" s="9">
        <v>60.006999999999998</v>
      </c>
      <c r="FD15" s="9">
        <v>4440.4650000000001</v>
      </c>
      <c r="FE15" s="9">
        <v>2311.7860000000001</v>
      </c>
      <c r="FF15" s="9">
        <v>2128.6790000000001</v>
      </c>
      <c r="FG15" s="9">
        <v>457.78500000000003</v>
      </c>
      <c r="FH15" s="9">
        <v>242.566</v>
      </c>
      <c r="FI15" s="9">
        <v>215.21899999999999</v>
      </c>
      <c r="FJ15" s="9">
        <v>121.982</v>
      </c>
      <c r="FK15" s="9">
        <v>63.234999999999999</v>
      </c>
      <c r="FL15" s="9">
        <v>58.747</v>
      </c>
      <c r="FM15" s="9">
        <v>123.574</v>
      </c>
      <c r="FN15" s="9">
        <v>63.680999999999997</v>
      </c>
      <c r="FO15" s="9">
        <v>59.893000000000001</v>
      </c>
      <c r="FP15" s="9">
        <v>212.22900000000001</v>
      </c>
      <c r="FQ15" s="9">
        <v>115.65</v>
      </c>
      <c r="FR15" s="9">
        <v>96.58</v>
      </c>
      <c r="FS15" s="9">
        <v>3982.68</v>
      </c>
      <c r="FT15" s="9">
        <v>2069.2199999999998</v>
      </c>
      <c r="FU15" s="9">
        <v>1913.46</v>
      </c>
      <c r="FV15" s="9">
        <v>1099.3119999999999</v>
      </c>
      <c r="FW15" s="9">
        <v>547.56399999999996</v>
      </c>
      <c r="FX15" s="9">
        <v>551.74800000000005</v>
      </c>
      <c r="FY15" s="9">
        <v>254.13399999999999</v>
      </c>
      <c r="FZ15" s="9">
        <v>122.736</v>
      </c>
      <c r="GA15" s="9">
        <v>131.398</v>
      </c>
      <c r="GB15" s="9">
        <v>332.589</v>
      </c>
      <c r="GC15" s="9">
        <v>174.232</v>
      </c>
      <c r="GD15" s="9">
        <v>158.35599999999999</v>
      </c>
      <c r="GE15" s="9">
        <v>512.58900000000006</v>
      </c>
      <c r="GF15" s="9">
        <v>250.595</v>
      </c>
      <c r="GG15" s="9">
        <v>261.99400000000003</v>
      </c>
      <c r="GH15" s="9">
        <v>2883.3679999999999</v>
      </c>
      <c r="GI15" s="9">
        <v>1521.6559999999999</v>
      </c>
      <c r="GJ15" s="9">
        <v>1361.712</v>
      </c>
      <c r="GK15" s="9">
        <v>837.601</v>
      </c>
      <c r="GL15" s="9">
        <v>426.399</v>
      </c>
      <c r="GM15" s="9">
        <v>411.20100000000002</v>
      </c>
      <c r="GN15" s="9">
        <v>2045.7670000000001</v>
      </c>
      <c r="GO15" s="9">
        <v>1095.2570000000001</v>
      </c>
      <c r="GP15" s="9">
        <v>950.51099999999997</v>
      </c>
      <c r="GQ15" s="9">
        <v>1131.885</v>
      </c>
      <c r="GR15" s="9">
        <v>569.04600000000005</v>
      </c>
      <c r="GS15" s="9">
        <v>562.83900000000006</v>
      </c>
      <c r="GT15" s="9">
        <v>913.88199999999995</v>
      </c>
      <c r="GU15" s="9">
        <v>526.21100000000001</v>
      </c>
      <c r="GV15" s="9">
        <v>387.67099999999999</v>
      </c>
      <c r="GW15" s="9">
        <v>211.047</v>
      </c>
      <c r="GX15" s="9">
        <v>122.845</v>
      </c>
      <c r="GY15" s="9">
        <v>88.200999999999993</v>
      </c>
      <c r="GZ15" s="9">
        <v>4229.4179999999997</v>
      </c>
      <c r="HA15" s="9">
        <v>2188.9409999999998</v>
      </c>
      <c r="HB15" s="9">
        <v>2040.4780000000001</v>
      </c>
      <c r="HC15" s="9">
        <v>6058.7209999999995</v>
      </c>
      <c r="HD15" s="9">
        <v>2955.0189999999998</v>
      </c>
      <c r="HE15" s="9">
        <v>3103.701</v>
      </c>
      <c r="HF15" s="9">
        <v>850.48599999999999</v>
      </c>
      <c r="HG15" s="9">
        <v>421.34800000000001</v>
      </c>
      <c r="HH15" s="9">
        <v>429.13799999999998</v>
      </c>
      <c r="HI15" s="9">
        <v>618.83900000000006</v>
      </c>
      <c r="HJ15" s="9">
        <v>311.66899999999998</v>
      </c>
      <c r="HK15" s="9">
        <v>307.16899999999998</v>
      </c>
      <c r="HL15" s="9">
        <v>356.22500000000002</v>
      </c>
      <c r="HM15" s="9">
        <v>196.654</v>
      </c>
      <c r="HN15" s="9">
        <v>159.571</v>
      </c>
      <c r="HO15" s="9">
        <v>262.613</v>
      </c>
      <c r="HP15" s="9">
        <v>115.015</v>
      </c>
      <c r="HQ15" s="9">
        <v>147.59800000000001</v>
      </c>
      <c r="HR15" s="9">
        <v>61.225999999999999</v>
      </c>
      <c r="HS15" s="9">
        <v>24.367000000000001</v>
      </c>
      <c r="HT15" s="9">
        <v>36.859000000000002</v>
      </c>
      <c r="HU15" s="9">
        <v>73.81</v>
      </c>
      <c r="HV15" s="9">
        <v>45.813000000000002</v>
      </c>
      <c r="HW15" s="9">
        <v>27.997</v>
      </c>
      <c r="HX15" s="9">
        <v>157.83699999999999</v>
      </c>
      <c r="HY15" s="9">
        <v>63.866</v>
      </c>
      <c r="HZ15" s="9">
        <v>93.971999999999994</v>
      </c>
      <c r="IA15" s="9">
        <v>262.78399999999999</v>
      </c>
      <c r="IB15" s="9">
        <v>127.137</v>
      </c>
      <c r="IC15" s="9">
        <v>135.64699999999999</v>
      </c>
      <c r="ID15" s="9">
        <v>147.755</v>
      </c>
      <c r="IE15" s="9">
        <v>81.888999999999996</v>
      </c>
      <c r="IF15" s="9">
        <v>65.867000000000004</v>
      </c>
      <c r="IG15" s="9">
        <v>10.337</v>
      </c>
      <c r="IH15" s="9">
        <v>2.44</v>
      </c>
      <c r="II15" s="9">
        <v>7.8970000000000002</v>
      </c>
      <c r="IJ15" s="9">
        <v>115.029</v>
      </c>
      <c r="IK15" s="9">
        <v>45.247999999999998</v>
      </c>
      <c r="IL15" s="9">
        <v>69.78</v>
      </c>
      <c r="IM15" s="9">
        <v>179.91</v>
      </c>
      <c r="IN15" s="9">
        <v>105.387</v>
      </c>
      <c r="IO15" s="9">
        <v>74.522999999999996</v>
      </c>
      <c r="IP15" s="9">
        <v>81.927000000000007</v>
      </c>
      <c r="IQ15" s="9">
        <v>51.741999999999997</v>
      </c>
    </row>
    <row r="16" spans="1:251">
      <c r="A16" s="10">
        <v>43862</v>
      </c>
      <c r="B16" s="9">
        <v>116.274</v>
      </c>
      <c r="C16" s="9">
        <v>133.65799999999999</v>
      </c>
      <c r="D16" s="9">
        <v>1692.7639999999999</v>
      </c>
      <c r="E16" s="9">
        <v>854.96600000000001</v>
      </c>
      <c r="F16" s="9">
        <v>837.79700000000003</v>
      </c>
      <c r="G16" s="9">
        <v>3186.395</v>
      </c>
      <c r="H16" s="9">
        <v>1641.038</v>
      </c>
      <c r="I16" s="9">
        <v>1545.357</v>
      </c>
      <c r="J16" s="9">
        <v>719.755</v>
      </c>
      <c r="K16" s="9">
        <v>343.41199999999998</v>
      </c>
      <c r="L16" s="9">
        <v>376.34300000000002</v>
      </c>
      <c r="M16" s="9">
        <v>460.18700000000001</v>
      </c>
      <c r="N16" s="9">
        <v>208.208</v>
      </c>
      <c r="O16" s="9">
        <v>251.98</v>
      </c>
      <c r="P16" s="9">
        <v>328.988</v>
      </c>
      <c r="Q16" s="9">
        <v>150.107</v>
      </c>
      <c r="R16" s="9">
        <v>178.881</v>
      </c>
      <c r="S16" s="9">
        <v>131.19900000000001</v>
      </c>
      <c r="T16" s="9">
        <v>58.100999999999999</v>
      </c>
      <c r="U16" s="9">
        <v>73.099000000000004</v>
      </c>
      <c r="V16" s="9">
        <v>113.645</v>
      </c>
      <c r="W16" s="9">
        <v>42.191000000000003</v>
      </c>
      <c r="X16" s="9">
        <v>71.453999999999994</v>
      </c>
      <c r="Y16" s="9">
        <v>97.418000000000006</v>
      </c>
      <c r="Z16" s="9">
        <v>58.683</v>
      </c>
      <c r="AA16" s="9">
        <v>38.734999999999999</v>
      </c>
      <c r="AB16" s="9">
        <v>162.15</v>
      </c>
      <c r="AC16" s="9">
        <v>76.521000000000001</v>
      </c>
      <c r="AD16" s="9">
        <v>85.629000000000005</v>
      </c>
      <c r="AE16" s="9">
        <v>333.69600000000003</v>
      </c>
      <c r="AF16" s="9">
        <v>149.03299999999999</v>
      </c>
      <c r="AG16" s="9">
        <v>184.66300000000001</v>
      </c>
      <c r="AH16" s="9">
        <v>186.625</v>
      </c>
      <c r="AI16" s="9">
        <v>81.432000000000002</v>
      </c>
      <c r="AJ16" s="9">
        <v>105.193</v>
      </c>
      <c r="AK16" s="9">
        <v>37.521000000000001</v>
      </c>
      <c r="AL16" s="9">
        <v>10.445</v>
      </c>
      <c r="AM16" s="9">
        <v>27.076000000000001</v>
      </c>
      <c r="AN16" s="9">
        <v>147.071</v>
      </c>
      <c r="AO16" s="9">
        <v>67.600999999999999</v>
      </c>
      <c r="AP16" s="9">
        <v>79.47</v>
      </c>
      <c r="AQ16" s="9">
        <v>175.804</v>
      </c>
      <c r="AR16" s="9">
        <v>102.446</v>
      </c>
      <c r="AS16" s="9">
        <v>73.358999999999995</v>
      </c>
      <c r="AT16" s="9">
        <v>63.314</v>
      </c>
      <c r="AU16" s="9">
        <v>40.244</v>
      </c>
      <c r="AV16" s="9">
        <v>23.07</v>
      </c>
      <c r="AW16" s="9">
        <v>63.307000000000002</v>
      </c>
      <c r="AX16" s="9">
        <v>34.841999999999999</v>
      </c>
      <c r="AY16" s="9">
        <v>28.465</v>
      </c>
      <c r="AZ16" s="9">
        <v>16.856999999999999</v>
      </c>
      <c r="BA16" s="9">
        <v>8.6959999999999997</v>
      </c>
      <c r="BB16" s="9">
        <v>8.1609999999999996</v>
      </c>
      <c r="BC16" s="9">
        <v>112.497</v>
      </c>
      <c r="BD16" s="9">
        <v>67.602999999999994</v>
      </c>
      <c r="BE16" s="9">
        <v>44.893999999999998</v>
      </c>
      <c r="BF16" s="9">
        <v>5894.451</v>
      </c>
      <c r="BG16" s="9">
        <v>3127.0529999999999</v>
      </c>
      <c r="BH16" s="9">
        <v>2767.3980000000001</v>
      </c>
      <c r="BI16" s="9">
        <v>1169.0719999999999</v>
      </c>
      <c r="BJ16" s="9">
        <v>607.57899999999995</v>
      </c>
      <c r="BK16" s="9">
        <v>561.49300000000005</v>
      </c>
      <c r="BL16" s="9">
        <v>277.483</v>
      </c>
      <c r="BM16" s="9">
        <v>131.006</v>
      </c>
      <c r="BN16" s="9">
        <v>146.47800000000001</v>
      </c>
      <c r="BO16" s="9">
        <v>328.73700000000002</v>
      </c>
      <c r="BP16" s="9">
        <v>167.25299999999999</v>
      </c>
      <c r="BQ16" s="9">
        <v>161.48400000000001</v>
      </c>
      <c r="BR16" s="9">
        <v>562.85199999999998</v>
      </c>
      <c r="BS16" s="9">
        <v>309.32100000000003</v>
      </c>
      <c r="BT16" s="9">
        <v>253.53100000000001</v>
      </c>
      <c r="BU16" s="9">
        <v>4725.3789999999999</v>
      </c>
      <c r="BV16" s="9">
        <v>2519.4740000000002</v>
      </c>
      <c r="BW16" s="9">
        <v>2205.9050000000002</v>
      </c>
      <c r="BX16" s="9">
        <v>2503.2979999999998</v>
      </c>
      <c r="BY16" s="9">
        <v>1324.453</v>
      </c>
      <c r="BZ16" s="9">
        <v>1178.845</v>
      </c>
      <c r="CA16" s="9">
        <v>671.85</v>
      </c>
      <c r="CB16" s="9">
        <v>336.99400000000003</v>
      </c>
      <c r="CC16" s="9">
        <v>334.85500000000002</v>
      </c>
      <c r="CD16" s="9">
        <v>772.30399999999997</v>
      </c>
      <c r="CE16" s="9">
        <v>419.65100000000001</v>
      </c>
      <c r="CF16" s="9">
        <v>352.65199999999999</v>
      </c>
      <c r="CG16" s="9">
        <v>1059.145</v>
      </c>
      <c r="CH16" s="9">
        <v>567.80700000000002</v>
      </c>
      <c r="CI16" s="9">
        <v>491.33800000000002</v>
      </c>
      <c r="CJ16" s="9">
        <v>2222.0810000000001</v>
      </c>
      <c r="CK16" s="9">
        <v>1195.021</v>
      </c>
      <c r="CL16" s="9">
        <v>1027.06</v>
      </c>
      <c r="CM16" s="9">
        <v>1238.2940000000001</v>
      </c>
      <c r="CN16" s="9">
        <v>660.56500000000005</v>
      </c>
      <c r="CO16" s="9">
        <v>577.72900000000004</v>
      </c>
      <c r="CP16" s="9">
        <v>983.78700000000003</v>
      </c>
      <c r="CQ16" s="9">
        <v>534.45600000000002</v>
      </c>
      <c r="CR16" s="9">
        <v>449.33100000000002</v>
      </c>
      <c r="CS16" s="9">
        <v>862.53700000000003</v>
      </c>
      <c r="CT16" s="9">
        <v>458.97800000000001</v>
      </c>
      <c r="CU16" s="9">
        <v>403.55900000000003</v>
      </c>
      <c r="CV16" s="9">
        <v>121.25</v>
      </c>
      <c r="CW16" s="9">
        <v>75.477999999999994</v>
      </c>
      <c r="CX16" s="9">
        <v>45.773000000000003</v>
      </c>
      <c r="CY16" s="9">
        <v>583.01</v>
      </c>
      <c r="CZ16" s="9">
        <v>334.98500000000001</v>
      </c>
      <c r="DA16" s="9">
        <v>248.02600000000001</v>
      </c>
      <c r="DB16" s="9">
        <v>5311.4409999999998</v>
      </c>
      <c r="DC16" s="9">
        <v>2792.069</v>
      </c>
      <c r="DD16" s="9">
        <v>2519.3719999999998</v>
      </c>
      <c r="DE16" s="9">
        <v>7166.3149999999996</v>
      </c>
      <c r="DF16" s="9">
        <v>3543.605</v>
      </c>
      <c r="DG16" s="9">
        <v>3622.71</v>
      </c>
      <c r="DH16" s="9">
        <v>1471.42</v>
      </c>
      <c r="DI16" s="9">
        <v>751.79600000000005</v>
      </c>
      <c r="DJ16" s="9">
        <v>719.62400000000002</v>
      </c>
      <c r="DK16" s="9">
        <v>1153.146</v>
      </c>
      <c r="DL16" s="9">
        <v>626.005</v>
      </c>
      <c r="DM16" s="9">
        <v>527.14200000000005</v>
      </c>
      <c r="DN16" s="9">
        <v>808.84199999999998</v>
      </c>
      <c r="DO16" s="9">
        <v>457.59899999999999</v>
      </c>
      <c r="DP16" s="9">
        <v>351.24200000000002</v>
      </c>
      <c r="DQ16" s="9">
        <v>344.30500000000001</v>
      </c>
      <c r="DR16" s="9">
        <v>168.405</v>
      </c>
      <c r="DS16" s="9">
        <v>175.899</v>
      </c>
      <c r="DT16" s="9">
        <v>114.875</v>
      </c>
      <c r="DU16" s="9">
        <v>53.052999999999997</v>
      </c>
      <c r="DV16" s="9">
        <v>61.820999999999998</v>
      </c>
      <c r="DW16" s="9">
        <v>107.121</v>
      </c>
      <c r="DX16" s="9">
        <v>63.295000000000002</v>
      </c>
      <c r="DY16" s="9">
        <v>43.825000000000003</v>
      </c>
      <c r="DZ16" s="9">
        <v>211.15299999999999</v>
      </c>
      <c r="EA16" s="9">
        <v>62.496000000000002</v>
      </c>
      <c r="EB16" s="9">
        <v>148.65700000000001</v>
      </c>
      <c r="EC16" s="9">
        <v>658.52700000000004</v>
      </c>
      <c r="ED16" s="9">
        <v>320.75299999999999</v>
      </c>
      <c r="EE16" s="9">
        <v>337.77499999999998</v>
      </c>
      <c r="EF16" s="9">
        <v>459.77600000000001</v>
      </c>
      <c r="EG16" s="9">
        <v>259.41399999999999</v>
      </c>
      <c r="EH16" s="9">
        <v>200.36199999999999</v>
      </c>
      <c r="EI16" s="9">
        <v>33.834000000000003</v>
      </c>
      <c r="EJ16" s="9">
        <v>17.611000000000001</v>
      </c>
      <c r="EK16" s="9">
        <v>16.222999999999999</v>
      </c>
      <c r="EL16" s="9">
        <v>198.751</v>
      </c>
      <c r="EM16" s="9">
        <v>61.338999999999999</v>
      </c>
      <c r="EN16" s="9">
        <v>137.41200000000001</v>
      </c>
      <c r="EO16" s="9">
        <v>242.75700000000001</v>
      </c>
      <c r="EP16" s="9">
        <v>140.023</v>
      </c>
      <c r="EQ16" s="9">
        <v>102.733</v>
      </c>
      <c r="ER16" s="9">
        <v>106.369</v>
      </c>
      <c r="ES16" s="9">
        <v>70.106999999999999</v>
      </c>
      <c r="ET16" s="9">
        <v>36.262</v>
      </c>
      <c r="EU16" s="9">
        <v>123.235</v>
      </c>
      <c r="EV16" s="9">
        <v>75.570999999999998</v>
      </c>
      <c r="EW16" s="9">
        <v>47.662999999999997</v>
      </c>
      <c r="EX16" s="9">
        <v>16.373999999999999</v>
      </c>
      <c r="EY16" s="9">
        <v>6.7629999999999999</v>
      </c>
      <c r="EZ16" s="9">
        <v>9.6120000000000001</v>
      </c>
      <c r="FA16" s="9">
        <v>119.52200000000001</v>
      </c>
      <c r="FB16" s="9">
        <v>64.451999999999998</v>
      </c>
      <c r="FC16" s="9">
        <v>55.07</v>
      </c>
      <c r="FD16" s="9">
        <v>4548.366</v>
      </c>
      <c r="FE16" s="9">
        <v>2376.8850000000002</v>
      </c>
      <c r="FF16" s="9">
        <v>2171.4810000000002</v>
      </c>
      <c r="FG16" s="9">
        <v>451.98200000000003</v>
      </c>
      <c r="FH16" s="9">
        <v>231.245</v>
      </c>
      <c r="FI16" s="9">
        <v>220.73699999999999</v>
      </c>
      <c r="FJ16" s="9">
        <v>112.069</v>
      </c>
      <c r="FK16" s="9">
        <v>59.637999999999998</v>
      </c>
      <c r="FL16" s="9">
        <v>52.432000000000002</v>
      </c>
      <c r="FM16" s="9">
        <v>137.416</v>
      </c>
      <c r="FN16" s="9">
        <v>70.033000000000001</v>
      </c>
      <c r="FO16" s="9">
        <v>67.382999999999996</v>
      </c>
      <c r="FP16" s="9">
        <v>202.49600000000001</v>
      </c>
      <c r="FQ16" s="9">
        <v>101.574</v>
      </c>
      <c r="FR16" s="9">
        <v>100.922</v>
      </c>
      <c r="FS16" s="9">
        <v>4096.384</v>
      </c>
      <c r="FT16" s="9">
        <v>2145.6410000000001</v>
      </c>
      <c r="FU16" s="9">
        <v>1950.7429999999999</v>
      </c>
      <c r="FV16" s="9">
        <v>1165.598</v>
      </c>
      <c r="FW16" s="9">
        <v>575.04700000000003</v>
      </c>
      <c r="FX16" s="9">
        <v>590.55200000000002</v>
      </c>
      <c r="FY16" s="9">
        <v>261.875</v>
      </c>
      <c r="FZ16" s="9">
        <v>131.25800000000001</v>
      </c>
      <c r="GA16" s="9">
        <v>130.61600000000001</v>
      </c>
      <c r="GB16" s="9">
        <v>392.32499999999999</v>
      </c>
      <c r="GC16" s="9">
        <v>194.571</v>
      </c>
      <c r="GD16" s="9">
        <v>197.75299999999999</v>
      </c>
      <c r="GE16" s="9">
        <v>511.399</v>
      </c>
      <c r="GF16" s="9">
        <v>249.21700000000001</v>
      </c>
      <c r="GG16" s="9">
        <v>262.18200000000002</v>
      </c>
      <c r="GH16" s="9">
        <v>2930.7860000000001</v>
      </c>
      <c r="GI16" s="9">
        <v>1570.5940000000001</v>
      </c>
      <c r="GJ16" s="9">
        <v>1360.192</v>
      </c>
      <c r="GK16" s="9">
        <v>800.31100000000004</v>
      </c>
      <c r="GL16" s="9">
        <v>414.51299999999998</v>
      </c>
      <c r="GM16" s="9">
        <v>385.79899999999998</v>
      </c>
      <c r="GN16" s="9">
        <v>2130.4740000000002</v>
      </c>
      <c r="GO16" s="9">
        <v>1156.0809999999999</v>
      </c>
      <c r="GP16" s="9">
        <v>974.39300000000003</v>
      </c>
      <c r="GQ16" s="9">
        <v>1180.3430000000001</v>
      </c>
      <c r="GR16" s="9">
        <v>592.97299999999996</v>
      </c>
      <c r="GS16" s="9">
        <v>587.37</v>
      </c>
      <c r="GT16" s="9">
        <v>950.13099999999997</v>
      </c>
      <c r="GU16" s="9">
        <v>563.10799999999995</v>
      </c>
      <c r="GV16" s="9">
        <v>387.02300000000002</v>
      </c>
      <c r="GW16" s="9">
        <v>218.15899999999999</v>
      </c>
      <c r="GX16" s="9">
        <v>121.633</v>
      </c>
      <c r="GY16" s="9">
        <v>96.525999999999996</v>
      </c>
      <c r="GZ16" s="9">
        <v>4330.2070000000003</v>
      </c>
      <c r="HA16" s="9">
        <v>2255.2530000000002</v>
      </c>
      <c r="HB16" s="9">
        <v>2074.9540000000002</v>
      </c>
      <c r="HC16" s="9">
        <v>6169.2820000000002</v>
      </c>
      <c r="HD16" s="9">
        <v>3010.3969999999999</v>
      </c>
      <c r="HE16" s="9">
        <v>3158.8850000000002</v>
      </c>
      <c r="HF16" s="9">
        <v>901.53200000000004</v>
      </c>
      <c r="HG16" s="9">
        <v>444.33699999999999</v>
      </c>
      <c r="HH16" s="9">
        <v>457.19499999999999</v>
      </c>
      <c r="HI16" s="9">
        <v>667.9</v>
      </c>
      <c r="HJ16" s="9">
        <v>333.17700000000002</v>
      </c>
      <c r="HK16" s="9">
        <v>334.72399999999999</v>
      </c>
      <c r="HL16" s="9">
        <v>390.59199999999998</v>
      </c>
      <c r="HM16" s="9">
        <v>216.51300000000001</v>
      </c>
      <c r="HN16" s="9">
        <v>174.08</v>
      </c>
      <c r="HO16" s="9">
        <v>277.30799999999999</v>
      </c>
      <c r="HP16" s="9">
        <v>116.664</v>
      </c>
      <c r="HQ16" s="9">
        <v>160.64400000000001</v>
      </c>
      <c r="HR16" s="9">
        <v>76.108999999999995</v>
      </c>
      <c r="HS16" s="9">
        <v>25.384</v>
      </c>
      <c r="HT16" s="9">
        <v>50.725999999999999</v>
      </c>
      <c r="HU16" s="9">
        <v>75.733999999999995</v>
      </c>
      <c r="HV16" s="9">
        <v>45.05</v>
      </c>
      <c r="HW16" s="9">
        <v>30.684000000000001</v>
      </c>
      <c r="HX16" s="9">
        <v>157.89699999999999</v>
      </c>
      <c r="HY16" s="9">
        <v>66.11</v>
      </c>
      <c r="HZ16" s="9">
        <v>91.787000000000006</v>
      </c>
      <c r="IA16" s="9">
        <v>251.74199999999999</v>
      </c>
      <c r="IB16" s="9">
        <v>119.693</v>
      </c>
      <c r="IC16" s="9">
        <v>132.04900000000001</v>
      </c>
      <c r="ID16" s="9">
        <v>144.96199999999999</v>
      </c>
      <c r="IE16" s="9">
        <v>77.849999999999994</v>
      </c>
      <c r="IF16" s="9">
        <v>67.111999999999995</v>
      </c>
      <c r="IG16" s="9">
        <v>13.888</v>
      </c>
      <c r="IH16" s="9">
        <v>2.1139999999999999</v>
      </c>
      <c r="II16" s="9">
        <v>11.773999999999999</v>
      </c>
      <c r="IJ16" s="9">
        <v>106.779</v>
      </c>
      <c r="IK16" s="9">
        <v>41.843000000000004</v>
      </c>
      <c r="IL16" s="9">
        <v>64.936000000000007</v>
      </c>
      <c r="IM16" s="9">
        <v>200.04900000000001</v>
      </c>
      <c r="IN16" s="9">
        <v>113.1</v>
      </c>
      <c r="IO16" s="9">
        <v>86.948999999999998</v>
      </c>
      <c r="IP16" s="9">
        <v>89.912999999999997</v>
      </c>
      <c r="IQ16" s="9">
        <v>58.905999999999999</v>
      </c>
    </row>
    <row r="17" spans="1:251">
      <c r="A17" s="10">
        <v>44228</v>
      </c>
      <c r="B17" s="9">
        <v>122.78100000000001</v>
      </c>
      <c r="C17" s="9">
        <v>123.30500000000001</v>
      </c>
      <c r="D17" s="9">
        <v>1621.261</v>
      </c>
      <c r="E17" s="9">
        <v>809.96900000000005</v>
      </c>
      <c r="F17" s="9">
        <v>811.29200000000003</v>
      </c>
      <c r="G17" s="9">
        <v>3072.5219999999999</v>
      </c>
      <c r="H17" s="9">
        <v>1577.72</v>
      </c>
      <c r="I17" s="9">
        <v>1494.8009999999999</v>
      </c>
      <c r="J17" s="9">
        <v>664.48500000000001</v>
      </c>
      <c r="K17" s="9">
        <v>312.76499999999999</v>
      </c>
      <c r="L17" s="9">
        <v>351.72</v>
      </c>
      <c r="M17" s="9">
        <v>461.78899999999999</v>
      </c>
      <c r="N17" s="9">
        <v>209.684</v>
      </c>
      <c r="O17" s="9">
        <v>252.10499999999999</v>
      </c>
      <c r="P17" s="9">
        <v>318.38900000000001</v>
      </c>
      <c r="Q17" s="9">
        <v>158.92400000000001</v>
      </c>
      <c r="R17" s="9">
        <v>159.46600000000001</v>
      </c>
      <c r="S17" s="9">
        <v>143.4</v>
      </c>
      <c r="T17" s="9">
        <v>50.76</v>
      </c>
      <c r="U17" s="9">
        <v>92.638999999999996</v>
      </c>
      <c r="V17" s="9">
        <v>102.44499999999999</v>
      </c>
      <c r="W17" s="9">
        <v>46.875999999999998</v>
      </c>
      <c r="X17" s="9">
        <v>55.569000000000003</v>
      </c>
      <c r="Y17" s="9">
        <v>95.447000000000003</v>
      </c>
      <c r="Z17" s="9">
        <v>51.524000000000001</v>
      </c>
      <c r="AA17" s="9">
        <v>43.923000000000002</v>
      </c>
      <c r="AB17" s="9">
        <v>107.249</v>
      </c>
      <c r="AC17" s="9">
        <v>51.557000000000002</v>
      </c>
      <c r="AD17" s="9">
        <v>55.692</v>
      </c>
      <c r="AE17" s="9">
        <v>272.67200000000003</v>
      </c>
      <c r="AF17" s="9">
        <v>126.541</v>
      </c>
      <c r="AG17" s="9">
        <v>146.131</v>
      </c>
      <c r="AH17" s="9">
        <v>165.67500000000001</v>
      </c>
      <c r="AI17" s="9">
        <v>76.381</v>
      </c>
      <c r="AJ17" s="9">
        <v>89.293999999999997</v>
      </c>
      <c r="AK17" s="9">
        <v>29.946000000000002</v>
      </c>
      <c r="AL17" s="9">
        <v>13.688000000000001</v>
      </c>
      <c r="AM17" s="9">
        <v>16.257999999999999</v>
      </c>
      <c r="AN17" s="9">
        <v>106.997</v>
      </c>
      <c r="AO17" s="9">
        <v>50.16</v>
      </c>
      <c r="AP17" s="9">
        <v>56.837000000000003</v>
      </c>
      <c r="AQ17" s="9">
        <v>176.10900000000001</v>
      </c>
      <c r="AR17" s="9">
        <v>99.320999999999998</v>
      </c>
      <c r="AS17" s="9">
        <v>76.789000000000001</v>
      </c>
      <c r="AT17" s="9">
        <v>88.956000000000003</v>
      </c>
      <c r="AU17" s="9">
        <v>51.231000000000002</v>
      </c>
      <c r="AV17" s="9">
        <v>37.725000000000001</v>
      </c>
      <c r="AW17" s="9">
        <v>80.411000000000001</v>
      </c>
      <c r="AX17" s="9">
        <v>46.4</v>
      </c>
      <c r="AY17" s="9">
        <v>34.01</v>
      </c>
      <c r="AZ17" s="9">
        <v>22.977</v>
      </c>
      <c r="BA17" s="9">
        <v>15.494999999999999</v>
      </c>
      <c r="BB17" s="9">
        <v>7.4820000000000002</v>
      </c>
      <c r="BC17" s="9">
        <v>95.698999999999998</v>
      </c>
      <c r="BD17" s="9">
        <v>52.920999999999999</v>
      </c>
      <c r="BE17" s="9">
        <v>42.777999999999999</v>
      </c>
      <c r="BF17" s="9">
        <v>5884.6890000000003</v>
      </c>
      <c r="BG17" s="9">
        <v>3112.6210000000001</v>
      </c>
      <c r="BH17" s="9">
        <v>2772.0680000000002</v>
      </c>
      <c r="BI17" s="9">
        <v>1058.98</v>
      </c>
      <c r="BJ17" s="9">
        <v>535.75400000000002</v>
      </c>
      <c r="BK17" s="9">
        <v>523.226</v>
      </c>
      <c r="BL17" s="9">
        <v>306.43599999999998</v>
      </c>
      <c r="BM17" s="9">
        <v>145.886</v>
      </c>
      <c r="BN17" s="9">
        <v>160.54900000000001</v>
      </c>
      <c r="BO17" s="9">
        <v>320.00599999999997</v>
      </c>
      <c r="BP17" s="9">
        <v>151.75299999999999</v>
      </c>
      <c r="BQ17" s="9">
        <v>168.25299999999999</v>
      </c>
      <c r="BR17" s="9">
        <v>432.53800000000001</v>
      </c>
      <c r="BS17" s="9">
        <v>238.11500000000001</v>
      </c>
      <c r="BT17" s="9">
        <v>194.42400000000001</v>
      </c>
      <c r="BU17" s="9">
        <v>4825.7089999999998</v>
      </c>
      <c r="BV17" s="9">
        <v>2576.8670000000002</v>
      </c>
      <c r="BW17" s="9">
        <v>2248.8420000000001</v>
      </c>
      <c r="BX17" s="9">
        <v>2478.5520000000001</v>
      </c>
      <c r="BY17" s="9">
        <v>1296.1369999999999</v>
      </c>
      <c r="BZ17" s="9">
        <v>1182.414</v>
      </c>
      <c r="CA17" s="9">
        <v>625.60900000000004</v>
      </c>
      <c r="CB17" s="9">
        <v>316.75</v>
      </c>
      <c r="CC17" s="9">
        <v>308.858</v>
      </c>
      <c r="CD17" s="9">
        <v>740.71699999999998</v>
      </c>
      <c r="CE17" s="9">
        <v>396.91199999999998</v>
      </c>
      <c r="CF17" s="9">
        <v>343.80500000000001</v>
      </c>
      <c r="CG17" s="9">
        <v>1112.2260000000001</v>
      </c>
      <c r="CH17" s="9">
        <v>582.47500000000002</v>
      </c>
      <c r="CI17" s="9">
        <v>529.75099999999998</v>
      </c>
      <c r="CJ17" s="9">
        <v>2347.1579999999999</v>
      </c>
      <c r="CK17" s="9">
        <v>1280.73</v>
      </c>
      <c r="CL17" s="9">
        <v>1066.4280000000001</v>
      </c>
      <c r="CM17" s="9">
        <v>1353.4259999999999</v>
      </c>
      <c r="CN17" s="9">
        <v>733.39400000000001</v>
      </c>
      <c r="CO17" s="9">
        <v>620.03099999999995</v>
      </c>
      <c r="CP17" s="9">
        <v>993.73199999999997</v>
      </c>
      <c r="CQ17" s="9">
        <v>547.33500000000004</v>
      </c>
      <c r="CR17" s="9">
        <v>446.39600000000002</v>
      </c>
      <c r="CS17" s="9">
        <v>870.31700000000001</v>
      </c>
      <c r="CT17" s="9">
        <v>474.96100000000001</v>
      </c>
      <c r="CU17" s="9">
        <v>395.35599999999999</v>
      </c>
      <c r="CV17" s="9">
        <v>123.414</v>
      </c>
      <c r="CW17" s="9">
        <v>72.373999999999995</v>
      </c>
      <c r="CX17" s="9">
        <v>51.04</v>
      </c>
      <c r="CY17" s="9">
        <v>499.48500000000001</v>
      </c>
      <c r="CZ17" s="9">
        <v>268.00599999999997</v>
      </c>
      <c r="DA17" s="9">
        <v>231.47900000000001</v>
      </c>
      <c r="DB17" s="9">
        <v>5385.2039999999997</v>
      </c>
      <c r="DC17" s="9">
        <v>2844.6149999999998</v>
      </c>
      <c r="DD17" s="9">
        <v>2540.5889999999999</v>
      </c>
      <c r="DE17" s="9">
        <v>7159.902</v>
      </c>
      <c r="DF17" s="9">
        <v>3536.3310000000001</v>
      </c>
      <c r="DG17" s="9">
        <v>3623.5709999999999</v>
      </c>
      <c r="DH17" s="9">
        <v>1368.3309999999999</v>
      </c>
      <c r="DI17" s="9">
        <v>650.50099999999998</v>
      </c>
      <c r="DJ17" s="9">
        <v>717.83100000000002</v>
      </c>
      <c r="DK17" s="9">
        <v>1052.7719999999999</v>
      </c>
      <c r="DL17" s="9">
        <v>532.60699999999997</v>
      </c>
      <c r="DM17" s="9">
        <v>520.16499999999996</v>
      </c>
      <c r="DN17" s="9">
        <v>715.04200000000003</v>
      </c>
      <c r="DO17" s="9">
        <v>372.88900000000001</v>
      </c>
      <c r="DP17" s="9">
        <v>342.15300000000002</v>
      </c>
      <c r="DQ17" s="9">
        <v>337.73099999999999</v>
      </c>
      <c r="DR17" s="9">
        <v>159.71799999999999</v>
      </c>
      <c r="DS17" s="9">
        <v>178.01300000000001</v>
      </c>
      <c r="DT17" s="9">
        <v>109.51</v>
      </c>
      <c r="DU17" s="9">
        <v>45.63</v>
      </c>
      <c r="DV17" s="9">
        <v>63.878999999999998</v>
      </c>
      <c r="DW17" s="9">
        <v>121.02</v>
      </c>
      <c r="DX17" s="9">
        <v>71.236000000000004</v>
      </c>
      <c r="DY17" s="9">
        <v>49.783999999999999</v>
      </c>
      <c r="DZ17" s="9">
        <v>194.53899999999999</v>
      </c>
      <c r="EA17" s="9">
        <v>46.658000000000001</v>
      </c>
      <c r="EB17" s="9">
        <v>147.881</v>
      </c>
      <c r="EC17" s="9">
        <v>523.60699999999997</v>
      </c>
      <c r="ED17" s="9">
        <v>228.95699999999999</v>
      </c>
      <c r="EE17" s="9">
        <v>294.64999999999998</v>
      </c>
      <c r="EF17" s="9">
        <v>337.66500000000002</v>
      </c>
      <c r="EG17" s="9">
        <v>180.28899999999999</v>
      </c>
      <c r="EH17" s="9">
        <v>157.376</v>
      </c>
      <c r="EI17" s="9">
        <v>31.497</v>
      </c>
      <c r="EJ17" s="9">
        <v>13.337999999999999</v>
      </c>
      <c r="EK17" s="9">
        <v>18.158999999999999</v>
      </c>
      <c r="EL17" s="9">
        <v>185.94200000000001</v>
      </c>
      <c r="EM17" s="9">
        <v>48.667999999999999</v>
      </c>
      <c r="EN17" s="9">
        <v>137.274</v>
      </c>
      <c r="EO17" s="9">
        <v>291.43700000000001</v>
      </c>
      <c r="EP17" s="9">
        <v>156.94300000000001</v>
      </c>
      <c r="EQ17" s="9">
        <v>134.494</v>
      </c>
      <c r="ER17" s="9">
        <v>174.77</v>
      </c>
      <c r="ES17" s="9">
        <v>98.686000000000007</v>
      </c>
      <c r="ET17" s="9">
        <v>76.084000000000003</v>
      </c>
      <c r="EU17" s="9">
        <v>161.82</v>
      </c>
      <c r="EV17" s="9">
        <v>87.716999999999999</v>
      </c>
      <c r="EW17" s="9">
        <v>74.102999999999994</v>
      </c>
      <c r="EX17" s="9">
        <v>24.588999999999999</v>
      </c>
      <c r="EY17" s="9">
        <v>11.711</v>
      </c>
      <c r="EZ17" s="9">
        <v>12.877000000000001</v>
      </c>
      <c r="FA17" s="9">
        <v>129.61699999999999</v>
      </c>
      <c r="FB17" s="9">
        <v>69.225999999999999</v>
      </c>
      <c r="FC17" s="9">
        <v>60.390999999999998</v>
      </c>
      <c r="FD17" s="9">
        <v>4545.1970000000001</v>
      </c>
      <c r="FE17" s="9">
        <v>2356.83</v>
      </c>
      <c r="FF17" s="9">
        <v>2188.3670000000002</v>
      </c>
      <c r="FG17" s="9">
        <v>454.35899999999998</v>
      </c>
      <c r="FH17" s="9">
        <v>231.68799999999999</v>
      </c>
      <c r="FI17" s="9">
        <v>222.67</v>
      </c>
      <c r="FJ17" s="9">
        <v>125.185</v>
      </c>
      <c r="FK17" s="9">
        <v>65.944999999999993</v>
      </c>
      <c r="FL17" s="9">
        <v>59.24</v>
      </c>
      <c r="FM17" s="9">
        <v>136.429</v>
      </c>
      <c r="FN17" s="9">
        <v>66.247</v>
      </c>
      <c r="FO17" s="9">
        <v>70.182000000000002</v>
      </c>
      <c r="FP17" s="9">
        <v>192.744</v>
      </c>
      <c r="FQ17" s="9">
        <v>99.495999999999995</v>
      </c>
      <c r="FR17" s="9">
        <v>93.248000000000005</v>
      </c>
      <c r="FS17" s="9">
        <v>4090.8389999999999</v>
      </c>
      <c r="FT17" s="9">
        <v>2125.1419999999998</v>
      </c>
      <c r="FU17" s="9">
        <v>1965.6969999999999</v>
      </c>
      <c r="FV17" s="9">
        <v>1105.748</v>
      </c>
      <c r="FW17" s="9">
        <v>551.03099999999995</v>
      </c>
      <c r="FX17" s="9">
        <v>554.71699999999998</v>
      </c>
      <c r="FY17" s="9">
        <v>253.27600000000001</v>
      </c>
      <c r="FZ17" s="9">
        <v>122.062</v>
      </c>
      <c r="GA17" s="9">
        <v>131.214</v>
      </c>
      <c r="GB17" s="9">
        <v>324.24299999999999</v>
      </c>
      <c r="GC17" s="9">
        <v>151.619</v>
      </c>
      <c r="GD17" s="9">
        <v>172.624</v>
      </c>
      <c r="GE17" s="9">
        <v>528.22900000000004</v>
      </c>
      <c r="GF17" s="9">
        <v>277.34899999999999</v>
      </c>
      <c r="GG17" s="9">
        <v>250.88</v>
      </c>
      <c r="GH17" s="9">
        <v>2985.0909999999999</v>
      </c>
      <c r="GI17" s="9">
        <v>1574.1110000000001</v>
      </c>
      <c r="GJ17" s="9">
        <v>1410.979</v>
      </c>
      <c r="GK17" s="9">
        <v>877.02</v>
      </c>
      <c r="GL17" s="9">
        <v>442.88200000000001</v>
      </c>
      <c r="GM17" s="9">
        <v>434.13799999999998</v>
      </c>
      <c r="GN17" s="9">
        <v>2108.0709999999999</v>
      </c>
      <c r="GO17" s="9">
        <v>1131.23</v>
      </c>
      <c r="GP17" s="9">
        <v>976.84100000000001</v>
      </c>
      <c r="GQ17" s="9">
        <v>1159.595</v>
      </c>
      <c r="GR17" s="9">
        <v>586.19600000000003</v>
      </c>
      <c r="GS17" s="9">
        <v>573.399</v>
      </c>
      <c r="GT17" s="9">
        <v>948.476</v>
      </c>
      <c r="GU17" s="9">
        <v>545.03399999999999</v>
      </c>
      <c r="GV17" s="9">
        <v>403.44200000000001</v>
      </c>
      <c r="GW17" s="9">
        <v>222.67599999999999</v>
      </c>
      <c r="GX17" s="9">
        <v>113.89100000000001</v>
      </c>
      <c r="GY17" s="9">
        <v>108.785</v>
      </c>
      <c r="GZ17" s="9">
        <v>4322.5209999999997</v>
      </c>
      <c r="HA17" s="9">
        <v>2242.9389999999999</v>
      </c>
      <c r="HB17" s="9">
        <v>2079.5819999999999</v>
      </c>
      <c r="HC17" s="9">
        <v>6184.6289999999999</v>
      </c>
      <c r="HD17" s="9">
        <v>3015.84</v>
      </c>
      <c r="HE17" s="9">
        <v>3168.7890000000002</v>
      </c>
      <c r="HF17" s="9">
        <v>900.32899999999995</v>
      </c>
      <c r="HG17" s="9">
        <v>418.25099999999998</v>
      </c>
      <c r="HH17" s="9">
        <v>482.07799999999997</v>
      </c>
      <c r="HI17" s="9">
        <v>672.23299999999995</v>
      </c>
      <c r="HJ17" s="9">
        <v>315.93299999999999</v>
      </c>
      <c r="HK17" s="9">
        <v>356.3</v>
      </c>
      <c r="HL17" s="9">
        <v>393.83300000000003</v>
      </c>
      <c r="HM17" s="9">
        <v>200.197</v>
      </c>
      <c r="HN17" s="9">
        <v>193.636</v>
      </c>
      <c r="HO17" s="9">
        <v>278.39999999999998</v>
      </c>
      <c r="HP17" s="9">
        <v>115.73699999999999</v>
      </c>
      <c r="HQ17" s="9">
        <v>162.66399999999999</v>
      </c>
      <c r="HR17" s="9">
        <v>78.510999999999996</v>
      </c>
      <c r="HS17" s="9">
        <v>39.460999999999999</v>
      </c>
      <c r="HT17" s="9">
        <v>39.051000000000002</v>
      </c>
      <c r="HU17" s="9">
        <v>70.495999999999995</v>
      </c>
      <c r="HV17" s="9">
        <v>38.14</v>
      </c>
      <c r="HW17" s="9">
        <v>32.356000000000002</v>
      </c>
      <c r="HX17" s="9">
        <v>157.6</v>
      </c>
      <c r="HY17" s="9">
        <v>64.177999999999997</v>
      </c>
      <c r="HZ17" s="9">
        <v>93.421999999999997</v>
      </c>
      <c r="IA17" s="9">
        <v>236.28</v>
      </c>
      <c r="IB17" s="9">
        <v>107.265</v>
      </c>
      <c r="IC17" s="9">
        <v>129.01599999999999</v>
      </c>
      <c r="ID17" s="9">
        <v>139.93199999999999</v>
      </c>
      <c r="IE17" s="9">
        <v>70.849999999999994</v>
      </c>
      <c r="IF17" s="9">
        <v>69.081999999999994</v>
      </c>
      <c r="IG17" s="9">
        <v>12.218</v>
      </c>
      <c r="IH17" s="9">
        <v>7.327</v>
      </c>
      <c r="II17" s="9">
        <v>4.891</v>
      </c>
      <c r="IJ17" s="9">
        <v>96.347999999999999</v>
      </c>
      <c r="IK17" s="9">
        <v>36.414999999999999</v>
      </c>
      <c r="IL17" s="9">
        <v>59.933999999999997</v>
      </c>
      <c r="IM17" s="9">
        <v>214.49199999999999</v>
      </c>
      <c r="IN17" s="9">
        <v>108.94499999999999</v>
      </c>
      <c r="IO17" s="9">
        <v>105.547</v>
      </c>
      <c r="IP17" s="9">
        <v>117.292</v>
      </c>
      <c r="IQ17" s="9">
        <v>60.454000000000001</v>
      </c>
    </row>
    <row r="18" spans="1:251">
      <c r="A18" s="10">
        <v>44593</v>
      </c>
      <c r="B18" s="9">
        <v>141.02000000000001</v>
      </c>
      <c r="C18" s="9">
        <v>171.61699999999999</v>
      </c>
      <c r="D18" s="9">
        <v>1645.425</v>
      </c>
      <c r="E18" s="9">
        <v>837.24300000000005</v>
      </c>
      <c r="F18" s="9">
        <v>808.18200000000002</v>
      </c>
      <c r="G18" s="9">
        <v>3016.0920000000001</v>
      </c>
      <c r="H18" s="9">
        <v>1545.1120000000001</v>
      </c>
      <c r="I18" s="9">
        <v>1470.98</v>
      </c>
      <c r="J18" s="9">
        <v>764.851</v>
      </c>
      <c r="K18" s="9">
        <v>358.00700000000001</v>
      </c>
      <c r="L18" s="9">
        <v>406.84399999999999</v>
      </c>
      <c r="M18" s="9">
        <v>553.04899999999998</v>
      </c>
      <c r="N18" s="9">
        <v>240.18</v>
      </c>
      <c r="O18" s="9">
        <v>312.86900000000003</v>
      </c>
      <c r="P18" s="9">
        <v>388.226</v>
      </c>
      <c r="Q18" s="9">
        <v>182.66499999999999</v>
      </c>
      <c r="R18" s="9">
        <v>205.56100000000001</v>
      </c>
      <c r="S18" s="9">
        <v>164.82300000000001</v>
      </c>
      <c r="T18" s="9">
        <v>57.515000000000001</v>
      </c>
      <c r="U18" s="9">
        <v>107.30800000000001</v>
      </c>
      <c r="V18" s="9">
        <v>97.153000000000006</v>
      </c>
      <c r="W18" s="9">
        <v>39.371000000000002</v>
      </c>
      <c r="X18" s="9">
        <v>57.781999999999996</v>
      </c>
      <c r="Y18" s="9">
        <v>64.566999999999993</v>
      </c>
      <c r="Z18" s="9">
        <v>37.152000000000001</v>
      </c>
      <c r="AA18" s="9">
        <v>27.416</v>
      </c>
      <c r="AB18" s="9">
        <v>147.23400000000001</v>
      </c>
      <c r="AC18" s="9">
        <v>80.674999999999997</v>
      </c>
      <c r="AD18" s="9">
        <v>66.558999999999997</v>
      </c>
      <c r="AE18" s="9">
        <v>395.32799999999997</v>
      </c>
      <c r="AF18" s="9">
        <v>180.95599999999999</v>
      </c>
      <c r="AG18" s="9">
        <v>214.37200000000001</v>
      </c>
      <c r="AH18" s="9">
        <v>263.86399999999998</v>
      </c>
      <c r="AI18" s="9">
        <v>111.557</v>
      </c>
      <c r="AJ18" s="9">
        <v>152.30799999999999</v>
      </c>
      <c r="AK18" s="9">
        <v>39.076999999999998</v>
      </c>
      <c r="AL18" s="9">
        <v>15.567</v>
      </c>
      <c r="AM18" s="9">
        <v>23.51</v>
      </c>
      <c r="AN18" s="9">
        <v>131.464</v>
      </c>
      <c r="AO18" s="9">
        <v>69.400000000000006</v>
      </c>
      <c r="AP18" s="9">
        <v>62.064</v>
      </c>
      <c r="AQ18" s="9">
        <v>129.11000000000001</v>
      </c>
      <c r="AR18" s="9">
        <v>77.89</v>
      </c>
      <c r="AS18" s="9">
        <v>51.22</v>
      </c>
      <c r="AT18" s="9">
        <v>43.847000000000001</v>
      </c>
      <c r="AU18" s="9">
        <v>28.343</v>
      </c>
      <c r="AV18" s="9">
        <v>15.504</v>
      </c>
      <c r="AW18" s="9">
        <v>48.773000000000003</v>
      </c>
      <c r="AX18" s="9">
        <v>29.463999999999999</v>
      </c>
      <c r="AY18" s="9">
        <v>19.309000000000001</v>
      </c>
      <c r="AZ18" s="9">
        <v>14.199</v>
      </c>
      <c r="BA18" s="9">
        <v>9.11</v>
      </c>
      <c r="BB18" s="9">
        <v>5.0890000000000004</v>
      </c>
      <c r="BC18" s="9">
        <v>80.337000000000003</v>
      </c>
      <c r="BD18" s="9">
        <v>48.427</v>
      </c>
      <c r="BE18" s="9">
        <v>31.911000000000001</v>
      </c>
      <c r="BF18" s="9">
        <v>6039.2020000000002</v>
      </c>
      <c r="BG18" s="9">
        <v>3152.4450000000002</v>
      </c>
      <c r="BH18" s="9">
        <v>2886.7570000000001</v>
      </c>
      <c r="BI18" s="9">
        <v>1354.59</v>
      </c>
      <c r="BJ18" s="9">
        <v>675.10799999999995</v>
      </c>
      <c r="BK18" s="9">
        <v>679.48199999999997</v>
      </c>
      <c r="BL18" s="9">
        <v>336.07600000000002</v>
      </c>
      <c r="BM18" s="9">
        <v>170.06800000000001</v>
      </c>
      <c r="BN18" s="9">
        <v>166.00800000000001</v>
      </c>
      <c r="BO18" s="9">
        <v>368.096</v>
      </c>
      <c r="BP18" s="9">
        <v>170.98599999999999</v>
      </c>
      <c r="BQ18" s="9">
        <v>197.11099999999999</v>
      </c>
      <c r="BR18" s="9">
        <v>650.41800000000001</v>
      </c>
      <c r="BS18" s="9">
        <v>334.05399999999997</v>
      </c>
      <c r="BT18" s="9">
        <v>316.36399999999998</v>
      </c>
      <c r="BU18" s="9">
        <v>4684.6120000000001</v>
      </c>
      <c r="BV18" s="9">
        <v>2477.337</v>
      </c>
      <c r="BW18" s="9">
        <v>2207.2750000000001</v>
      </c>
      <c r="BX18" s="9">
        <v>2370.453</v>
      </c>
      <c r="BY18" s="9">
        <v>1208.1379999999999</v>
      </c>
      <c r="BZ18" s="9">
        <v>1162.3150000000001</v>
      </c>
      <c r="CA18" s="9">
        <v>640.40499999999997</v>
      </c>
      <c r="CB18" s="9">
        <v>317.63200000000001</v>
      </c>
      <c r="CC18" s="9">
        <v>322.77300000000002</v>
      </c>
      <c r="CD18" s="9">
        <v>666.26700000000005</v>
      </c>
      <c r="CE18" s="9">
        <v>355.15699999999998</v>
      </c>
      <c r="CF18" s="9">
        <v>311.11</v>
      </c>
      <c r="CG18" s="9">
        <v>1063.7809999999999</v>
      </c>
      <c r="CH18" s="9">
        <v>535.34900000000005</v>
      </c>
      <c r="CI18" s="9">
        <v>528.43200000000002</v>
      </c>
      <c r="CJ18" s="9">
        <v>2314.1590000000001</v>
      </c>
      <c r="CK18" s="9">
        <v>1269.1990000000001</v>
      </c>
      <c r="CL18" s="9">
        <v>1044.96</v>
      </c>
      <c r="CM18" s="9">
        <v>1311.1279999999999</v>
      </c>
      <c r="CN18" s="9">
        <v>726.49699999999996</v>
      </c>
      <c r="CO18" s="9">
        <v>584.63099999999997</v>
      </c>
      <c r="CP18" s="9">
        <v>1003.0309999999999</v>
      </c>
      <c r="CQ18" s="9">
        <v>542.702</v>
      </c>
      <c r="CR18" s="9">
        <v>460.32900000000001</v>
      </c>
      <c r="CS18" s="9">
        <v>887.51700000000005</v>
      </c>
      <c r="CT18" s="9">
        <v>481.589</v>
      </c>
      <c r="CU18" s="9">
        <v>405.92899999999997</v>
      </c>
      <c r="CV18" s="9">
        <v>115.514</v>
      </c>
      <c r="CW18" s="9">
        <v>61.113</v>
      </c>
      <c r="CX18" s="9">
        <v>54.401000000000003</v>
      </c>
      <c r="CY18" s="9">
        <v>662.73199999999997</v>
      </c>
      <c r="CZ18" s="9">
        <v>346.15699999999998</v>
      </c>
      <c r="DA18" s="9">
        <v>316.57499999999999</v>
      </c>
      <c r="DB18" s="9">
        <v>5376.47</v>
      </c>
      <c r="DC18" s="9">
        <v>2806.288</v>
      </c>
      <c r="DD18" s="9">
        <v>2570.1819999999998</v>
      </c>
      <c r="DE18" s="9">
        <v>7194.7640000000001</v>
      </c>
      <c r="DF18" s="9">
        <v>3553.6619999999998</v>
      </c>
      <c r="DG18" s="9">
        <v>3641.1019999999999</v>
      </c>
      <c r="DH18" s="9">
        <v>1555.7550000000001</v>
      </c>
      <c r="DI18" s="9">
        <v>748.20600000000002</v>
      </c>
      <c r="DJ18" s="9">
        <v>807.54899999999998</v>
      </c>
      <c r="DK18" s="9">
        <v>1256.902</v>
      </c>
      <c r="DL18" s="9">
        <v>632.88400000000001</v>
      </c>
      <c r="DM18" s="9">
        <v>624.01800000000003</v>
      </c>
      <c r="DN18" s="9">
        <v>888.70699999999999</v>
      </c>
      <c r="DO18" s="9">
        <v>451.98500000000001</v>
      </c>
      <c r="DP18" s="9">
        <v>436.72300000000001</v>
      </c>
      <c r="DQ18" s="9">
        <v>368.19499999999999</v>
      </c>
      <c r="DR18" s="9">
        <v>180.899</v>
      </c>
      <c r="DS18" s="9">
        <v>187.29499999999999</v>
      </c>
      <c r="DT18" s="9">
        <v>88.537999999999997</v>
      </c>
      <c r="DU18" s="9">
        <v>32.192</v>
      </c>
      <c r="DV18" s="9">
        <v>56.345999999999997</v>
      </c>
      <c r="DW18" s="9">
        <v>92.051000000000002</v>
      </c>
      <c r="DX18" s="9">
        <v>49.97</v>
      </c>
      <c r="DY18" s="9">
        <v>42.081000000000003</v>
      </c>
      <c r="DZ18" s="9">
        <v>206.80199999999999</v>
      </c>
      <c r="EA18" s="9">
        <v>65.352000000000004</v>
      </c>
      <c r="EB18" s="9">
        <v>141.44900000000001</v>
      </c>
      <c r="EC18" s="9">
        <v>764.61099999999999</v>
      </c>
      <c r="ED18" s="9">
        <v>357.036</v>
      </c>
      <c r="EE18" s="9">
        <v>407.57499999999999</v>
      </c>
      <c r="EF18" s="9">
        <v>564.94399999999996</v>
      </c>
      <c r="EG18" s="9">
        <v>292.65499999999997</v>
      </c>
      <c r="EH18" s="9">
        <v>272.28899999999999</v>
      </c>
      <c r="EI18" s="9">
        <v>28.154</v>
      </c>
      <c r="EJ18" s="9">
        <v>10.526</v>
      </c>
      <c r="EK18" s="9">
        <v>17.626999999999999</v>
      </c>
      <c r="EL18" s="9">
        <v>199.667</v>
      </c>
      <c r="EM18" s="9">
        <v>64.381</v>
      </c>
      <c r="EN18" s="9">
        <v>135.286</v>
      </c>
      <c r="EO18" s="9">
        <v>196.97399999999999</v>
      </c>
      <c r="EP18" s="9">
        <v>104.443</v>
      </c>
      <c r="EQ18" s="9">
        <v>92.531000000000006</v>
      </c>
      <c r="ER18" s="9">
        <v>76.225999999999999</v>
      </c>
      <c r="ES18" s="9">
        <v>39.511000000000003</v>
      </c>
      <c r="ET18" s="9">
        <v>36.715000000000003</v>
      </c>
      <c r="EU18" s="9">
        <v>97.787999999999997</v>
      </c>
      <c r="EV18" s="9">
        <v>53.502000000000002</v>
      </c>
      <c r="EW18" s="9">
        <v>44.286000000000001</v>
      </c>
      <c r="EX18" s="9">
        <v>12.007</v>
      </c>
      <c r="EY18" s="9">
        <v>5.3949999999999996</v>
      </c>
      <c r="EZ18" s="9">
        <v>6.6120000000000001</v>
      </c>
      <c r="FA18" s="9">
        <v>99.186000000000007</v>
      </c>
      <c r="FB18" s="9">
        <v>50.941000000000003</v>
      </c>
      <c r="FC18" s="9">
        <v>48.244999999999997</v>
      </c>
      <c r="FD18" s="9">
        <v>4723.3069999999998</v>
      </c>
      <c r="FE18" s="9">
        <v>2445.7379999999998</v>
      </c>
      <c r="FF18" s="9">
        <v>2277.569</v>
      </c>
      <c r="FG18" s="9">
        <v>573.74900000000002</v>
      </c>
      <c r="FH18" s="9">
        <v>274.68200000000002</v>
      </c>
      <c r="FI18" s="9">
        <v>299.06700000000001</v>
      </c>
      <c r="FJ18" s="9">
        <v>139.16900000000001</v>
      </c>
      <c r="FK18" s="9">
        <v>71.394999999999996</v>
      </c>
      <c r="FL18" s="9">
        <v>67.774000000000001</v>
      </c>
      <c r="FM18" s="9">
        <v>165.58500000000001</v>
      </c>
      <c r="FN18" s="9">
        <v>80.837999999999994</v>
      </c>
      <c r="FO18" s="9">
        <v>84.747</v>
      </c>
      <c r="FP18" s="9">
        <v>268.99599999999998</v>
      </c>
      <c r="FQ18" s="9">
        <v>122.45</v>
      </c>
      <c r="FR18" s="9">
        <v>146.54599999999999</v>
      </c>
      <c r="FS18" s="9">
        <v>4149.558</v>
      </c>
      <c r="FT18" s="9">
        <v>2171.056</v>
      </c>
      <c r="FU18" s="9">
        <v>1978.502</v>
      </c>
      <c r="FV18" s="9">
        <v>1119.4739999999999</v>
      </c>
      <c r="FW18" s="9">
        <v>559.02700000000004</v>
      </c>
      <c r="FX18" s="9">
        <v>560.447</v>
      </c>
      <c r="FY18" s="9">
        <v>264.61799999999999</v>
      </c>
      <c r="FZ18" s="9">
        <v>136.44900000000001</v>
      </c>
      <c r="GA18" s="9">
        <v>128.16900000000001</v>
      </c>
      <c r="GB18" s="9">
        <v>317.65499999999997</v>
      </c>
      <c r="GC18" s="9">
        <v>158.768</v>
      </c>
      <c r="GD18" s="9">
        <v>158.887</v>
      </c>
      <c r="GE18" s="9">
        <v>537.20100000000002</v>
      </c>
      <c r="GF18" s="9">
        <v>263.81099999999998</v>
      </c>
      <c r="GG18" s="9">
        <v>273.39</v>
      </c>
      <c r="GH18" s="9">
        <v>3030.0839999999998</v>
      </c>
      <c r="GI18" s="9">
        <v>1612.029</v>
      </c>
      <c r="GJ18" s="9">
        <v>1418.0550000000001</v>
      </c>
      <c r="GK18" s="9">
        <v>876.09100000000001</v>
      </c>
      <c r="GL18" s="9">
        <v>434.73500000000001</v>
      </c>
      <c r="GM18" s="9">
        <v>441.35599999999999</v>
      </c>
      <c r="GN18" s="9">
        <v>2153.9929999999999</v>
      </c>
      <c r="GO18" s="9">
        <v>1177.2940000000001</v>
      </c>
      <c r="GP18" s="9">
        <v>976.69899999999996</v>
      </c>
      <c r="GQ18" s="9">
        <v>1160.806</v>
      </c>
      <c r="GR18" s="9">
        <v>597.65700000000004</v>
      </c>
      <c r="GS18" s="9">
        <v>563.149</v>
      </c>
      <c r="GT18" s="9">
        <v>993.18700000000001</v>
      </c>
      <c r="GU18" s="9">
        <v>579.63699999999994</v>
      </c>
      <c r="GV18" s="9">
        <v>413.55</v>
      </c>
      <c r="GW18" s="9">
        <v>287.06599999999997</v>
      </c>
      <c r="GX18" s="9">
        <v>144.708</v>
      </c>
      <c r="GY18" s="9">
        <v>142.358</v>
      </c>
      <c r="GZ18" s="9">
        <v>4436.241</v>
      </c>
      <c r="HA18" s="9">
        <v>2301.0300000000002</v>
      </c>
      <c r="HB18" s="9">
        <v>2135.2109999999998</v>
      </c>
      <c r="HC18" s="9">
        <v>6215.8860000000004</v>
      </c>
      <c r="HD18" s="9">
        <v>3039.3470000000002</v>
      </c>
      <c r="HE18" s="9">
        <v>3176.5390000000002</v>
      </c>
      <c r="HF18" s="9">
        <v>982.54600000000005</v>
      </c>
      <c r="HG18" s="9">
        <v>453.428</v>
      </c>
      <c r="HH18" s="9">
        <v>529.11800000000005</v>
      </c>
      <c r="HI18" s="9">
        <v>764.20399999999995</v>
      </c>
      <c r="HJ18" s="9">
        <v>355.79500000000002</v>
      </c>
      <c r="HK18" s="9">
        <v>408.40899999999999</v>
      </c>
      <c r="HL18" s="9">
        <v>485.26799999999997</v>
      </c>
      <c r="HM18" s="9">
        <v>237.62299999999999</v>
      </c>
      <c r="HN18" s="9">
        <v>247.64500000000001</v>
      </c>
      <c r="HO18" s="9">
        <v>278.93599999999998</v>
      </c>
      <c r="HP18" s="9">
        <v>118.17100000000001</v>
      </c>
      <c r="HQ18" s="9">
        <v>160.76400000000001</v>
      </c>
      <c r="HR18" s="9">
        <v>67.757999999999996</v>
      </c>
      <c r="HS18" s="9">
        <v>24.567</v>
      </c>
      <c r="HT18" s="9">
        <v>43.192</v>
      </c>
      <c r="HU18" s="9">
        <v>47.923999999999999</v>
      </c>
      <c r="HV18" s="9">
        <v>23.504999999999999</v>
      </c>
      <c r="HW18" s="9">
        <v>24.419</v>
      </c>
      <c r="HX18" s="9">
        <v>170.41900000000001</v>
      </c>
      <c r="HY18" s="9">
        <v>74.128</v>
      </c>
      <c r="HZ18" s="9">
        <v>96.290999999999997</v>
      </c>
      <c r="IA18" s="9">
        <v>344.17899999999997</v>
      </c>
      <c r="IB18" s="9">
        <v>158.28</v>
      </c>
      <c r="IC18" s="9">
        <v>185.898</v>
      </c>
      <c r="ID18" s="9">
        <v>218.19900000000001</v>
      </c>
      <c r="IE18" s="9">
        <v>105.551</v>
      </c>
      <c r="IF18" s="9">
        <v>112.648</v>
      </c>
      <c r="IG18" s="9">
        <v>15.747999999999999</v>
      </c>
      <c r="IH18" s="9">
        <v>2.9870000000000001</v>
      </c>
      <c r="II18" s="9">
        <v>12.760999999999999</v>
      </c>
      <c r="IJ18" s="9">
        <v>125.979</v>
      </c>
      <c r="IK18" s="9">
        <v>52.728999999999999</v>
      </c>
      <c r="IL18" s="9">
        <v>73.25</v>
      </c>
      <c r="IM18" s="9">
        <v>161.22999999999999</v>
      </c>
      <c r="IN18" s="9">
        <v>84.061999999999998</v>
      </c>
      <c r="IO18" s="9">
        <v>77.168999999999997</v>
      </c>
      <c r="IP18" s="9">
        <v>71.709000000000003</v>
      </c>
      <c r="IQ18" s="9">
        <v>36.837000000000003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31.716999999999999</v>
      </c>
      <c r="C11" s="9">
        <v>77.986999999999995</v>
      </c>
      <c r="D11" s="9">
        <v>54.945999999999998</v>
      </c>
      <c r="E11" s="9">
        <v>23.041</v>
      </c>
      <c r="F11" s="9">
        <v>15.122</v>
      </c>
      <c r="G11" s="9">
        <v>9.0519999999999996</v>
      </c>
      <c r="H11" s="9">
        <v>6.07</v>
      </c>
      <c r="I11" s="9">
        <v>139.12299999999999</v>
      </c>
      <c r="J11" s="9">
        <v>75.42</v>
      </c>
      <c r="K11" s="9">
        <v>63.703000000000003</v>
      </c>
      <c r="L11" s="9">
        <v>420.90300000000002</v>
      </c>
      <c r="M11" s="9">
        <v>267.89600000000002</v>
      </c>
      <c r="N11" s="9">
        <v>153.00700000000001</v>
      </c>
      <c r="O11" s="9">
        <v>22.49</v>
      </c>
      <c r="P11" s="9">
        <v>13.505000000000001</v>
      </c>
      <c r="Q11" s="9">
        <v>8.9849999999999994</v>
      </c>
      <c r="R11" s="9">
        <v>6.7229999999999999</v>
      </c>
      <c r="S11" s="9">
        <v>4.0369999999999999</v>
      </c>
      <c r="T11" s="9">
        <v>2.6859999999999999</v>
      </c>
      <c r="U11" s="9">
        <v>5.165</v>
      </c>
      <c r="V11" s="9">
        <v>3.9249999999999998</v>
      </c>
      <c r="W11" s="9">
        <v>1.24</v>
      </c>
      <c r="X11" s="9">
        <v>10.603</v>
      </c>
      <c r="Y11" s="9">
        <v>5.5430000000000001</v>
      </c>
      <c r="Z11" s="9">
        <v>5.0590000000000002</v>
      </c>
      <c r="AA11" s="9">
        <v>398.41300000000001</v>
      </c>
      <c r="AB11" s="9">
        <v>254.39099999999999</v>
      </c>
      <c r="AC11" s="9">
        <v>144.02199999999999</v>
      </c>
      <c r="AD11" s="9">
        <v>58.643999999999998</v>
      </c>
      <c r="AE11" s="9">
        <v>34.067999999999998</v>
      </c>
      <c r="AF11" s="9">
        <v>24.576000000000001</v>
      </c>
      <c r="AG11" s="9">
        <v>14.87</v>
      </c>
      <c r="AH11" s="9">
        <v>8.5250000000000004</v>
      </c>
      <c r="AI11" s="9">
        <v>6.3449999999999998</v>
      </c>
      <c r="AJ11" s="9">
        <v>10.349</v>
      </c>
      <c r="AK11" s="9">
        <v>6.6449999999999996</v>
      </c>
      <c r="AL11" s="9">
        <v>3.7029999999999998</v>
      </c>
      <c r="AM11" s="9">
        <v>33.426000000000002</v>
      </c>
      <c r="AN11" s="9">
        <v>18.896999999999998</v>
      </c>
      <c r="AO11" s="9">
        <v>14.528</v>
      </c>
      <c r="AP11" s="9">
        <v>339.76900000000001</v>
      </c>
      <c r="AQ11" s="9">
        <v>220.32300000000001</v>
      </c>
      <c r="AR11" s="9">
        <v>119.446</v>
      </c>
      <c r="AS11" s="9">
        <v>67.052000000000007</v>
      </c>
      <c r="AT11" s="9">
        <v>41.743000000000002</v>
      </c>
      <c r="AU11" s="9">
        <v>25.309000000000001</v>
      </c>
      <c r="AV11" s="9">
        <v>272.71699999999998</v>
      </c>
      <c r="AW11" s="9">
        <v>178.58</v>
      </c>
      <c r="AX11" s="9">
        <v>94.137</v>
      </c>
      <c r="AY11" s="9">
        <v>81.341999999999999</v>
      </c>
      <c r="AZ11" s="9">
        <v>50.158999999999999</v>
      </c>
      <c r="BA11" s="9">
        <v>31.183</v>
      </c>
      <c r="BB11" s="9">
        <v>191.375</v>
      </c>
      <c r="BC11" s="9">
        <v>128.42099999999999</v>
      </c>
      <c r="BD11" s="9">
        <v>62.954000000000001</v>
      </c>
      <c r="BE11" s="9">
        <v>7.016</v>
      </c>
      <c r="BF11" s="9">
        <v>2.5379999999999998</v>
      </c>
      <c r="BG11" s="9">
        <v>4.4790000000000001</v>
      </c>
      <c r="BH11" s="9">
        <v>413.887</v>
      </c>
      <c r="BI11" s="9">
        <v>265.358</v>
      </c>
      <c r="BJ11" s="9">
        <v>148.529</v>
      </c>
      <c r="BK11" s="9">
        <v>3307.1819999999998</v>
      </c>
      <c r="BL11" s="9">
        <v>1591.412</v>
      </c>
      <c r="BM11" s="9">
        <v>1715.769</v>
      </c>
      <c r="BN11" s="9">
        <v>135.84200000000001</v>
      </c>
      <c r="BO11" s="9">
        <v>80.462000000000003</v>
      </c>
      <c r="BP11" s="9">
        <v>55.38</v>
      </c>
      <c r="BQ11" s="9">
        <v>53.753999999999998</v>
      </c>
      <c r="BR11" s="9">
        <v>31.78</v>
      </c>
      <c r="BS11" s="9">
        <v>21.974</v>
      </c>
      <c r="BT11" s="9">
        <v>26.253</v>
      </c>
      <c r="BU11" s="9">
        <v>14.992000000000001</v>
      </c>
      <c r="BV11" s="9">
        <v>11.260999999999999</v>
      </c>
      <c r="BW11" s="9">
        <v>27.501000000000001</v>
      </c>
      <c r="BX11" s="9">
        <v>16.788</v>
      </c>
      <c r="BY11" s="9">
        <v>10.712999999999999</v>
      </c>
      <c r="BZ11" s="9">
        <v>3.62</v>
      </c>
      <c r="CA11" s="9">
        <v>2.7050000000000001</v>
      </c>
      <c r="CB11" s="9">
        <v>0.91500000000000004</v>
      </c>
      <c r="CC11" s="9">
        <v>4.3949999999999996</v>
      </c>
      <c r="CD11" s="9">
        <v>2.5049999999999999</v>
      </c>
      <c r="CE11" s="9">
        <v>1.89</v>
      </c>
      <c r="CF11" s="9">
        <v>77.692999999999998</v>
      </c>
      <c r="CG11" s="9">
        <v>46.177999999999997</v>
      </c>
      <c r="CH11" s="9">
        <v>31.515000000000001</v>
      </c>
      <c r="CI11" s="9">
        <v>55.738</v>
      </c>
      <c r="CJ11" s="9">
        <v>32.511000000000003</v>
      </c>
      <c r="CK11" s="9">
        <v>23.227</v>
      </c>
      <c r="CL11" s="9">
        <v>3.4569999999999999</v>
      </c>
      <c r="CM11" s="9">
        <v>1.573</v>
      </c>
      <c r="CN11" s="9">
        <v>1.8839999999999999</v>
      </c>
      <c r="CO11" s="9">
        <v>0</v>
      </c>
      <c r="CP11" s="9">
        <v>0</v>
      </c>
      <c r="CQ11" s="9">
        <v>0</v>
      </c>
      <c r="CR11" s="9">
        <v>52.280999999999999</v>
      </c>
      <c r="CS11" s="9">
        <v>30.937999999999999</v>
      </c>
      <c r="CT11" s="9">
        <v>21.341999999999999</v>
      </c>
      <c r="CU11" s="9">
        <v>33.366999999999997</v>
      </c>
      <c r="CV11" s="9">
        <v>18.709</v>
      </c>
      <c r="CW11" s="9">
        <v>14.657999999999999</v>
      </c>
      <c r="CX11" s="9">
        <v>9.5190000000000001</v>
      </c>
      <c r="CY11" s="9">
        <v>3.8639999999999999</v>
      </c>
      <c r="CZ11" s="9">
        <v>5.6550000000000002</v>
      </c>
      <c r="DA11" s="9">
        <v>3.5590000000000002</v>
      </c>
      <c r="DB11" s="9">
        <v>0.96499999999999997</v>
      </c>
      <c r="DC11" s="9">
        <v>2.5939999999999999</v>
      </c>
      <c r="DD11" s="9">
        <v>0.85099999999999998</v>
      </c>
      <c r="DE11" s="9">
        <v>0</v>
      </c>
      <c r="DF11" s="9">
        <v>0.85099999999999998</v>
      </c>
      <c r="DG11" s="9">
        <v>29.808</v>
      </c>
      <c r="DH11" s="9">
        <v>17.744</v>
      </c>
      <c r="DI11" s="9">
        <v>12.063000000000001</v>
      </c>
      <c r="DJ11" s="9">
        <v>3645.2159999999999</v>
      </c>
      <c r="DK11" s="9">
        <v>1971.1310000000001</v>
      </c>
      <c r="DL11" s="9">
        <v>1674.085</v>
      </c>
      <c r="DM11" s="9">
        <v>639.71299999999997</v>
      </c>
      <c r="DN11" s="9">
        <v>345.47199999999998</v>
      </c>
      <c r="DO11" s="9">
        <v>294.24099999999999</v>
      </c>
      <c r="DP11" s="9">
        <v>170.60300000000001</v>
      </c>
      <c r="DQ11" s="9">
        <v>96.451999999999998</v>
      </c>
      <c r="DR11" s="9">
        <v>74.150999999999996</v>
      </c>
      <c r="DS11" s="9">
        <v>193.577</v>
      </c>
      <c r="DT11" s="9">
        <v>106.432</v>
      </c>
      <c r="DU11" s="9">
        <v>87.144999999999996</v>
      </c>
      <c r="DV11" s="9">
        <v>275.53199999999998</v>
      </c>
      <c r="DW11" s="9">
        <v>142.58699999999999</v>
      </c>
      <c r="DX11" s="9">
        <v>132.94499999999999</v>
      </c>
      <c r="DY11" s="9">
        <v>3005.5030000000002</v>
      </c>
      <c r="DZ11" s="9">
        <v>1625.6590000000001</v>
      </c>
      <c r="EA11" s="9">
        <v>1379.8440000000001</v>
      </c>
      <c r="EB11" s="9">
        <v>1275.634</v>
      </c>
      <c r="EC11" s="9">
        <v>661.17700000000002</v>
      </c>
      <c r="ED11" s="9">
        <v>614.45799999999997</v>
      </c>
      <c r="EE11" s="9">
        <v>349.42399999999998</v>
      </c>
      <c r="EF11" s="9">
        <v>179.934</v>
      </c>
      <c r="EG11" s="9">
        <v>169.49</v>
      </c>
      <c r="EH11" s="9">
        <v>381.56799999999998</v>
      </c>
      <c r="EI11" s="9">
        <v>191.92</v>
      </c>
      <c r="EJ11" s="9">
        <v>189.648</v>
      </c>
      <c r="EK11" s="9">
        <v>544.64200000000005</v>
      </c>
      <c r="EL11" s="9">
        <v>289.32299999999998</v>
      </c>
      <c r="EM11" s="9">
        <v>255.32</v>
      </c>
      <c r="EN11" s="9">
        <v>1729.8689999999999</v>
      </c>
      <c r="EO11" s="9">
        <v>964.48199999999997</v>
      </c>
      <c r="EP11" s="9">
        <v>765.38699999999994</v>
      </c>
      <c r="EQ11" s="9">
        <v>731.524</v>
      </c>
      <c r="ER11" s="9">
        <v>386.59800000000001</v>
      </c>
      <c r="ES11" s="9">
        <v>344.92700000000002</v>
      </c>
      <c r="ET11" s="9">
        <v>998.34500000000003</v>
      </c>
      <c r="EU11" s="9">
        <v>577.88499999999999</v>
      </c>
      <c r="EV11" s="9">
        <v>420.46</v>
      </c>
      <c r="EW11" s="9">
        <v>595.80200000000002</v>
      </c>
      <c r="EX11" s="9">
        <v>327.14400000000001</v>
      </c>
      <c r="EY11" s="9">
        <v>268.65899999999999</v>
      </c>
      <c r="EZ11" s="9">
        <v>402.54199999999997</v>
      </c>
      <c r="FA11" s="9">
        <v>250.74100000000001</v>
      </c>
      <c r="FB11" s="9">
        <v>151.80099999999999</v>
      </c>
      <c r="FC11" s="9">
        <v>268.89600000000002</v>
      </c>
      <c r="FD11" s="9">
        <v>157.035</v>
      </c>
      <c r="FE11" s="9">
        <v>111.861</v>
      </c>
      <c r="FF11" s="9">
        <v>3376.32</v>
      </c>
      <c r="FG11" s="9">
        <v>1814.096</v>
      </c>
      <c r="FH11" s="9">
        <v>1562.2239999999999</v>
      </c>
      <c r="FI11" s="9">
        <v>6013.5680000000002</v>
      </c>
      <c r="FJ11" s="9">
        <v>2970.7640000000001</v>
      </c>
      <c r="FK11" s="9">
        <v>3042.8040000000001</v>
      </c>
      <c r="FL11" s="9">
        <v>867.27099999999996</v>
      </c>
      <c r="FM11" s="9">
        <v>445.08</v>
      </c>
      <c r="FN11" s="9">
        <v>422.19099999999997</v>
      </c>
      <c r="FO11" s="9">
        <v>608.83100000000002</v>
      </c>
      <c r="FP11" s="9">
        <v>321.73599999999999</v>
      </c>
      <c r="FQ11" s="9">
        <v>287.096</v>
      </c>
      <c r="FR11" s="9">
        <v>408.87599999999998</v>
      </c>
      <c r="FS11" s="9">
        <v>231.29300000000001</v>
      </c>
      <c r="FT11" s="9">
        <v>177.583</v>
      </c>
      <c r="FU11" s="9">
        <v>199.95500000000001</v>
      </c>
      <c r="FV11" s="9">
        <v>90.442999999999998</v>
      </c>
      <c r="FW11" s="9">
        <v>109.512</v>
      </c>
      <c r="FX11" s="9">
        <v>89.337000000000003</v>
      </c>
      <c r="FY11" s="9">
        <v>41.207000000000001</v>
      </c>
      <c r="FZ11" s="9">
        <v>48.131</v>
      </c>
      <c r="GA11" s="9">
        <v>98.043000000000006</v>
      </c>
      <c r="GB11" s="9">
        <v>56.695</v>
      </c>
      <c r="GC11" s="9">
        <v>41.347000000000001</v>
      </c>
      <c r="GD11" s="9">
        <v>160.39699999999999</v>
      </c>
      <c r="GE11" s="9">
        <v>66.649000000000001</v>
      </c>
      <c r="GF11" s="9">
        <v>93.748000000000005</v>
      </c>
      <c r="GG11" s="9">
        <v>331.012</v>
      </c>
      <c r="GH11" s="9">
        <v>161.172</v>
      </c>
      <c r="GI11" s="9">
        <v>169.84</v>
      </c>
      <c r="GJ11" s="9">
        <v>195.34800000000001</v>
      </c>
      <c r="GK11" s="9">
        <v>110.072</v>
      </c>
      <c r="GL11" s="9">
        <v>85.277000000000001</v>
      </c>
      <c r="GM11" s="9">
        <v>19.207000000000001</v>
      </c>
      <c r="GN11" s="9">
        <v>7.34</v>
      </c>
      <c r="GO11" s="9">
        <v>11.867000000000001</v>
      </c>
      <c r="GP11" s="9">
        <v>135.66399999999999</v>
      </c>
      <c r="GQ11" s="9">
        <v>51.1</v>
      </c>
      <c r="GR11" s="9">
        <v>84.563999999999993</v>
      </c>
      <c r="GS11" s="9">
        <v>196.32300000000001</v>
      </c>
      <c r="GT11" s="9">
        <v>119.20699999999999</v>
      </c>
      <c r="GU11" s="9">
        <v>77.116</v>
      </c>
      <c r="GV11" s="9">
        <v>97.12</v>
      </c>
      <c r="GW11" s="9">
        <v>62.798000000000002</v>
      </c>
      <c r="GX11" s="9">
        <v>34.322000000000003</v>
      </c>
      <c r="GY11" s="9">
        <v>73.548000000000002</v>
      </c>
      <c r="GZ11" s="9">
        <v>46.963000000000001</v>
      </c>
      <c r="HA11" s="9">
        <v>26.584</v>
      </c>
      <c r="HB11" s="9">
        <v>16.524000000000001</v>
      </c>
      <c r="HC11" s="9">
        <v>9.0649999999999995</v>
      </c>
      <c r="HD11" s="9">
        <v>7.4589999999999996</v>
      </c>
      <c r="HE11" s="9">
        <v>122.77500000000001</v>
      </c>
      <c r="HF11" s="9">
        <v>72.244</v>
      </c>
      <c r="HG11" s="9">
        <v>50.531999999999996</v>
      </c>
      <c r="HH11" s="9">
        <v>2981.3409999999999</v>
      </c>
      <c r="HI11" s="9">
        <v>1609.9639999999999</v>
      </c>
      <c r="HJ11" s="9">
        <v>1371.377</v>
      </c>
      <c r="HK11" s="9">
        <v>547.59500000000003</v>
      </c>
      <c r="HL11" s="9">
        <v>293.84800000000001</v>
      </c>
      <c r="HM11" s="9">
        <v>253.74700000000001</v>
      </c>
      <c r="HN11" s="9">
        <v>161.82599999999999</v>
      </c>
      <c r="HO11" s="9">
        <v>87.754000000000005</v>
      </c>
      <c r="HP11" s="9">
        <v>74.072000000000003</v>
      </c>
      <c r="HQ11" s="9">
        <v>164.79900000000001</v>
      </c>
      <c r="HR11" s="9">
        <v>90.614000000000004</v>
      </c>
      <c r="HS11" s="9">
        <v>74.185000000000002</v>
      </c>
      <c r="HT11" s="9">
        <v>220.96899999999999</v>
      </c>
      <c r="HU11" s="9">
        <v>115.479</v>
      </c>
      <c r="HV11" s="9">
        <v>105.49</v>
      </c>
      <c r="HW11" s="9">
        <v>2433.7460000000001</v>
      </c>
      <c r="HX11" s="9">
        <v>1316.117</v>
      </c>
      <c r="HY11" s="9">
        <v>1117.6300000000001</v>
      </c>
      <c r="HZ11" s="9">
        <v>1056.3140000000001</v>
      </c>
      <c r="IA11" s="9">
        <v>549.19399999999996</v>
      </c>
      <c r="IB11" s="9">
        <v>507.11900000000003</v>
      </c>
      <c r="IC11" s="9">
        <v>284.55599999999998</v>
      </c>
      <c r="ID11" s="9">
        <v>145.428</v>
      </c>
      <c r="IE11" s="9">
        <v>139.12899999999999</v>
      </c>
      <c r="IF11" s="9">
        <v>301.92899999999997</v>
      </c>
      <c r="IG11" s="9">
        <v>144.20699999999999</v>
      </c>
      <c r="IH11" s="9">
        <v>157.72200000000001</v>
      </c>
      <c r="II11" s="9">
        <v>469.82799999999997</v>
      </c>
      <c r="IJ11" s="9">
        <v>259.55900000000003</v>
      </c>
      <c r="IK11" s="9">
        <v>210.26900000000001</v>
      </c>
      <c r="IL11" s="9">
        <v>1377.433</v>
      </c>
      <c r="IM11" s="9">
        <v>766.92200000000003</v>
      </c>
      <c r="IN11" s="9">
        <v>610.51</v>
      </c>
      <c r="IO11" s="9">
        <v>590.82899999999995</v>
      </c>
      <c r="IP11" s="9">
        <v>304.34100000000001</v>
      </c>
      <c r="IQ11" s="9">
        <v>286.488</v>
      </c>
    </row>
    <row r="12" spans="1:251">
      <c r="A12" s="10">
        <v>42401</v>
      </c>
      <c r="B12" s="9">
        <v>40.563000000000002</v>
      </c>
      <c r="C12" s="9">
        <v>78.295000000000002</v>
      </c>
      <c r="D12" s="9">
        <v>49.719000000000001</v>
      </c>
      <c r="E12" s="9">
        <v>28.576000000000001</v>
      </c>
      <c r="F12" s="9">
        <v>9.859</v>
      </c>
      <c r="G12" s="9">
        <v>5.3890000000000002</v>
      </c>
      <c r="H12" s="9">
        <v>4.47</v>
      </c>
      <c r="I12" s="9">
        <v>142.36600000000001</v>
      </c>
      <c r="J12" s="9">
        <v>81.015000000000001</v>
      </c>
      <c r="K12" s="9">
        <v>61.35</v>
      </c>
      <c r="L12" s="9">
        <v>445.971</v>
      </c>
      <c r="M12" s="9">
        <v>274.375</v>
      </c>
      <c r="N12" s="9">
        <v>171.596</v>
      </c>
      <c r="O12" s="9">
        <v>19.404</v>
      </c>
      <c r="P12" s="9">
        <v>13.122999999999999</v>
      </c>
      <c r="Q12" s="9">
        <v>6.2809999999999997</v>
      </c>
      <c r="R12" s="9">
        <v>4.9729999999999999</v>
      </c>
      <c r="S12" s="9">
        <v>2.657</v>
      </c>
      <c r="T12" s="9">
        <v>2.3159999999999998</v>
      </c>
      <c r="U12" s="9">
        <v>2.8260000000000001</v>
      </c>
      <c r="V12" s="9">
        <v>2.5289999999999999</v>
      </c>
      <c r="W12" s="9">
        <v>0.29799999999999999</v>
      </c>
      <c r="X12" s="9">
        <v>11.603999999999999</v>
      </c>
      <c r="Y12" s="9">
        <v>7.9379999999999997</v>
      </c>
      <c r="Z12" s="9">
        <v>3.6669999999999998</v>
      </c>
      <c r="AA12" s="9">
        <v>426.56799999999998</v>
      </c>
      <c r="AB12" s="9">
        <v>261.25200000000001</v>
      </c>
      <c r="AC12" s="9">
        <v>165.315</v>
      </c>
      <c r="AD12" s="9">
        <v>47.264000000000003</v>
      </c>
      <c r="AE12" s="9">
        <v>30.896000000000001</v>
      </c>
      <c r="AF12" s="9">
        <v>16.367999999999999</v>
      </c>
      <c r="AG12" s="9">
        <v>9.2690000000000001</v>
      </c>
      <c r="AH12" s="9">
        <v>6.1959999999999997</v>
      </c>
      <c r="AI12" s="9">
        <v>3.073</v>
      </c>
      <c r="AJ12" s="9">
        <v>15.026</v>
      </c>
      <c r="AK12" s="9">
        <v>8.5670000000000002</v>
      </c>
      <c r="AL12" s="9">
        <v>6.4580000000000002</v>
      </c>
      <c r="AM12" s="9">
        <v>22.97</v>
      </c>
      <c r="AN12" s="9">
        <v>16.132999999999999</v>
      </c>
      <c r="AO12" s="9">
        <v>6.8369999999999997</v>
      </c>
      <c r="AP12" s="9">
        <v>379.303</v>
      </c>
      <c r="AQ12" s="9">
        <v>230.35599999999999</v>
      </c>
      <c r="AR12" s="9">
        <v>148.947</v>
      </c>
      <c r="AS12" s="9">
        <v>66.572999999999993</v>
      </c>
      <c r="AT12" s="9">
        <v>44.140999999999998</v>
      </c>
      <c r="AU12" s="9">
        <v>22.431999999999999</v>
      </c>
      <c r="AV12" s="9">
        <v>312.73099999999999</v>
      </c>
      <c r="AW12" s="9">
        <v>186.215</v>
      </c>
      <c r="AX12" s="9">
        <v>126.515</v>
      </c>
      <c r="AY12" s="9">
        <v>112.786</v>
      </c>
      <c r="AZ12" s="9">
        <v>63.737000000000002</v>
      </c>
      <c r="BA12" s="9">
        <v>49.05</v>
      </c>
      <c r="BB12" s="9">
        <v>199.94399999999999</v>
      </c>
      <c r="BC12" s="9">
        <v>122.479</v>
      </c>
      <c r="BD12" s="9">
        <v>77.465999999999994</v>
      </c>
      <c r="BE12" s="9">
        <v>6.7030000000000003</v>
      </c>
      <c r="BF12" s="9">
        <v>4.5339999999999998</v>
      </c>
      <c r="BG12" s="9">
        <v>2.169</v>
      </c>
      <c r="BH12" s="9">
        <v>439.26900000000001</v>
      </c>
      <c r="BI12" s="9">
        <v>269.84199999999998</v>
      </c>
      <c r="BJ12" s="9">
        <v>169.42699999999999</v>
      </c>
      <c r="BK12" s="9">
        <v>3415.384</v>
      </c>
      <c r="BL12" s="9">
        <v>1635.8489999999999</v>
      </c>
      <c r="BM12" s="9">
        <v>1779.5350000000001</v>
      </c>
      <c r="BN12" s="9">
        <v>143.72</v>
      </c>
      <c r="BO12" s="9">
        <v>91.155000000000001</v>
      </c>
      <c r="BP12" s="9">
        <v>52.564</v>
      </c>
      <c r="BQ12" s="9">
        <v>45.332000000000001</v>
      </c>
      <c r="BR12" s="9">
        <v>32.302</v>
      </c>
      <c r="BS12" s="9">
        <v>13.029</v>
      </c>
      <c r="BT12" s="9">
        <v>24.555</v>
      </c>
      <c r="BU12" s="9">
        <v>18.047999999999998</v>
      </c>
      <c r="BV12" s="9">
        <v>6.5069999999999997</v>
      </c>
      <c r="BW12" s="9">
        <v>20.776</v>
      </c>
      <c r="BX12" s="9">
        <v>14.254</v>
      </c>
      <c r="BY12" s="9">
        <v>6.5220000000000002</v>
      </c>
      <c r="BZ12" s="9">
        <v>4.5250000000000004</v>
      </c>
      <c r="CA12" s="9">
        <v>2.8370000000000002</v>
      </c>
      <c r="CB12" s="9">
        <v>1.6879999999999999</v>
      </c>
      <c r="CC12" s="9">
        <v>3.9870000000000001</v>
      </c>
      <c r="CD12" s="9">
        <v>2.1989999999999998</v>
      </c>
      <c r="CE12" s="9">
        <v>1.7889999999999999</v>
      </c>
      <c r="CF12" s="9">
        <v>94.400999999999996</v>
      </c>
      <c r="CG12" s="9">
        <v>56.654000000000003</v>
      </c>
      <c r="CH12" s="9">
        <v>37.746000000000002</v>
      </c>
      <c r="CI12" s="9">
        <v>63.127000000000002</v>
      </c>
      <c r="CJ12" s="9">
        <v>35.604999999999997</v>
      </c>
      <c r="CK12" s="9">
        <v>27.521999999999998</v>
      </c>
      <c r="CL12" s="9">
        <v>2.996</v>
      </c>
      <c r="CM12" s="9">
        <v>2.1560000000000001</v>
      </c>
      <c r="CN12" s="9">
        <v>0.84</v>
      </c>
      <c r="CO12" s="9">
        <v>0.504</v>
      </c>
      <c r="CP12" s="9">
        <v>0</v>
      </c>
      <c r="CQ12" s="9">
        <v>0.504</v>
      </c>
      <c r="CR12" s="9">
        <v>60.131999999999998</v>
      </c>
      <c r="CS12" s="9">
        <v>33.448999999999998</v>
      </c>
      <c r="CT12" s="9">
        <v>26.683</v>
      </c>
      <c r="CU12" s="9">
        <v>41.963000000000001</v>
      </c>
      <c r="CV12" s="9">
        <v>27.782</v>
      </c>
      <c r="CW12" s="9">
        <v>14.182</v>
      </c>
      <c r="CX12" s="9">
        <v>13.137</v>
      </c>
      <c r="CY12" s="9">
        <v>6.7229999999999999</v>
      </c>
      <c r="CZ12" s="9">
        <v>6.4139999999999997</v>
      </c>
      <c r="DA12" s="9">
        <v>3.7069999999999999</v>
      </c>
      <c r="DB12" s="9">
        <v>2.3780000000000001</v>
      </c>
      <c r="DC12" s="9">
        <v>1.329</v>
      </c>
      <c r="DD12" s="9">
        <v>0</v>
      </c>
      <c r="DE12" s="9">
        <v>0</v>
      </c>
      <c r="DF12" s="9">
        <v>0</v>
      </c>
      <c r="DG12" s="9">
        <v>38.256</v>
      </c>
      <c r="DH12" s="9">
        <v>25.404</v>
      </c>
      <c r="DI12" s="9">
        <v>12.852</v>
      </c>
      <c r="DJ12" s="9">
        <v>3789.6880000000001</v>
      </c>
      <c r="DK12" s="9">
        <v>2014.954</v>
      </c>
      <c r="DL12" s="9">
        <v>1774.7329999999999</v>
      </c>
      <c r="DM12" s="9">
        <v>698.93299999999999</v>
      </c>
      <c r="DN12" s="9">
        <v>362.87400000000002</v>
      </c>
      <c r="DO12" s="9">
        <v>336.05900000000003</v>
      </c>
      <c r="DP12" s="9">
        <v>185.411</v>
      </c>
      <c r="DQ12" s="9">
        <v>102.828</v>
      </c>
      <c r="DR12" s="9">
        <v>82.582999999999998</v>
      </c>
      <c r="DS12" s="9">
        <v>204.334</v>
      </c>
      <c r="DT12" s="9">
        <v>99.037000000000006</v>
      </c>
      <c r="DU12" s="9">
        <v>105.297</v>
      </c>
      <c r="DV12" s="9">
        <v>309.18799999999999</v>
      </c>
      <c r="DW12" s="9">
        <v>161.00899999999999</v>
      </c>
      <c r="DX12" s="9">
        <v>148.179</v>
      </c>
      <c r="DY12" s="9">
        <v>3090.7550000000001</v>
      </c>
      <c r="DZ12" s="9">
        <v>1652.0809999999999</v>
      </c>
      <c r="EA12" s="9">
        <v>1438.675</v>
      </c>
      <c r="EB12" s="9">
        <v>1250.5940000000001</v>
      </c>
      <c r="EC12" s="9">
        <v>655.03899999999999</v>
      </c>
      <c r="ED12" s="9">
        <v>595.55499999999995</v>
      </c>
      <c r="EE12" s="9">
        <v>355.36</v>
      </c>
      <c r="EF12" s="9">
        <v>180.43299999999999</v>
      </c>
      <c r="EG12" s="9">
        <v>174.92699999999999</v>
      </c>
      <c r="EH12" s="9">
        <v>371.238</v>
      </c>
      <c r="EI12" s="9">
        <v>193.024</v>
      </c>
      <c r="EJ12" s="9">
        <v>178.214</v>
      </c>
      <c r="EK12" s="9">
        <v>523.99599999999998</v>
      </c>
      <c r="EL12" s="9">
        <v>281.58199999999999</v>
      </c>
      <c r="EM12" s="9">
        <v>242.41399999999999</v>
      </c>
      <c r="EN12" s="9">
        <v>1840.1610000000001</v>
      </c>
      <c r="EO12" s="9">
        <v>997.04200000000003</v>
      </c>
      <c r="EP12" s="9">
        <v>843.11900000000003</v>
      </c>
      <c r="EQ12" s="9">
        <v>772.38</v>
      </c>
      <c r="ER12" s="9">
        <v>404.91899999999998</v>
      </c>
      <c r="ES12" s="9">
        <v>367.46</v>
      </c>
      <c r="ET12" s="9">
        <v>1067.7809999999999</v>
      </c>
      <c r="EU12" s="9">
        <v>592.12300000000005</v>
      </c>
      <c r="EV12" s="9">
        <v>475.65899999999999</v>
      </c>
      <c r="EW12" s="9">
        <v>643.68100000000004</v>
      </c>
      <c r="EX12" s="9">
        <v>331.995</v>
      </c>
      <c r="EY12" s="9">
        <v>311.68599999999998</v>
      </c>
      <c r="EZ12" s="9">
        <v>424.1</v>
      </c>
      <c r="FA12" s="9">
        <v>260.12700000000001</v>
      </c>
      <c r="FB12" s="9">
        <v>163.97300000000001</v>
      </c>
      <c r="FC12" s="9">
        <v>308.63299999999998</v>
      </c>
      <c r="FD12" s="9">
        <v>158.673</v>
      </c>
      <c r="FE12" s="9">
        <v>149.96</v>
      </c>
      <c r="FF12" s="9">
        <v>3481.0549999999998</v>
      </c>
      <c r="FG12" s="9">
        <v>1856.2819999999999</v>
      </c>
      <c r="FH12" s="9">
        <v>1624.7729999999999</v>
      </c>
      <c r="FI12" s="9">
        <v>6139.8450000000003</v>
      </c>
      <c r="FJ12" s="9">
        <v>3025.7849999999999</v>
      </c>
      <c r="FK12" s="9">
        <v>3114.0610000000001</v>
      </c>
      <c r="FL12" s="9">
        <v>932.851</v>
      </c>
      <c r="FM12" s="9">
        <v>461.40300000000002</v>
      </c>
      <c r="FN12" s="9">
        <v>471.44799999999998</v>
      </c>
      <c r="FO12" s="9">
        <v>651.57299999999998</v>
      </c>
      <c r="FP12" s="9">
        <v>326.14400000000001</v>
      </c>
      <c r="FQ12" s="9">
        <v>325.43</v>
      </c>
      <c r="FR12" s="9">
        <v>432.46300000000002</v>
      </c>
      <c r="FS12" s="9">
        <v>216.23699999999999</v>
      </c>
      <c r="FT12" s="9">
        <v>216.226</v>
      </c>
      <c r="FU12" s="9">
        <v>219.11</v>
      </c>
      <c r="FV12" s="9">
        <v>109.90600000000001</v>
      </c>
      <c r="FW12" s="9">
        <v>109.203</v>
      </c>
      <c r="FX12" s="9">
        <v>81.656000000000006</v>
      </c>
      <c r="FY12" s="9">
        <v>34.671999999999997</v>
      </c>
      <c r="FZ12" s="9">
        <v>46.984999999999999</v>
      </c>
      <c r="GA12" s="9">
        <v>89.853999999999999</v>
      </c>
      <c r="GB12" s="9">
        <v>45.649000000000001</v>
      </c>
      <c r="GC12" s="9">
        <v>44.204000000000001</v>
      </c>
      <c r="GD12" s="9">
        <v>191.423</v>
      </c>
      <c r="GE12" s="9">
        <v>89.61</v>
      </c>
      <c r="GF12" s="9">
        <v>101.81399999999999</v>
      </c>
      <c r="GG12" s="9">
        <v>377.23200000000003</v>
      </c>
      <c r="GH12" s="9">
        <v>170.79400000000001</v>
      </c>
      <c r="GI12" s="9">
        <v>206.43799999999999</v>
      </c>
      <c r="GJ12" s="9">
        <v>217.47300000000001</v>
      </c>
      <c r="GK12" s="9">
        <v>106.64700000000001</v>
      </c>
      <c r="GL12" s="9">
        <v>110.82599999999999</v>
      </c>
      <c r="GM12" s="9">
        <v>23.007000000000001</v>
      </c>
      <c r="GN12" s="9">
        <v>7.6509999999999998</v>
      </c>
      <c r="GO12" s="9">
        <v>15.356</v>
      </c>
      <c r="GP12" s="9">
        <v>159.75899999999999</v>
      </c>
      <c r="GQ12" s="9">
        <v>64.147000000000006</v>
      </c>
      <c r="GR12" s="9">
        <v>95.611999999999995</v>
      </c>
      <c r="GS12" s="9">
        <v>212.678</v>
      </c>
      <c r="GT12" s="9">
        <v>123.13800000000001</v>
      </c>
      <c r="GU12" s="9">
        <v>89.54</v>
      </c>
      <c r="GV12" s="9">
        <v>99.322000000000003</v>
      </c>
      <c r="GW12" s="9">
        <v>58.363</v>
      </c>
      <c r="GX12" s="9">
        <v>40.959000000000003</v>
      </c>
      <c r="GY12" s="9">
        <v>91.159000000000006</v>
      </c>
      <c r="GZ12" s="9">
        <v>52.024999999999999</v>
      </c>
      <c r="HA12" s="9">
        <v>39.134</v>
      </c>
      <c r="HB12" s="9">
        <v>13.678000000000001</v>
      </c>
      <c r="HC12" s="9">
        <v>7.9969999999999999</v>
      </c>
      <c r="HD12" s="9">
        <v>5.681</v>
      </c>
      <c r="HE12" s="9">
        <v>121.518</v>
      </c>
      <c r="HF12" s="9">
        <v>71.113</v>
      </c>
      <c r="HG12" s="9">
        <v>50.405999999999999</v>
      </c>
      <c r="HH12" s="9">
        <v>3052.6120000000001</v>
      </c>
      <c r="HI12" s="9">
        <v>1657.0340000000001</v>
      </c>
      <c r="HJ12" s="9">
        <v>1395.579</v>
      </c>
      <c r="HK12" s="9">
        <v>571.61800000000005</v>
      </c>
      <c r="HL12" s="9">
        <v>309.12200000000001</v>
      </c>
      <c r="HM12" s="9">
        <v>262.49599999999998</v>
      </c>
      <c r="HN12" s="9">
        <v>178.19800000000001</v>
      </c>
      <c r="HO12" s="9">
        <v>94.831000000000003</v>
      </c>
      <c r="HP12" s="9">
        <v>83.367999999999995</v>
      </c>
      <c r="HQ12" s="9">
        <v>162.94200000000001</v>
      </c>
      <c r="HR12" s="9">
        <v>93.516999999999996</v>
      </c>
      <c r="HS12" s="9">
        <v>69.424999999999997</v>
      </c>
      <c r="HT12" s="9">
        <v>230.47800000000001</v>
      </c>
      <c r="HU12" s="9">
        <v>120.77500000000001</v>
      </c>
      <c r="HV12" s="9">
        <v>109.703</v>
      </c>
      <c r="HW12" s="9">
        <v>2480.9940000000001</v>
      </c>
      <c r="HX12" s="9">
        <v>1347.912</v>
      </c>
      <c r="HY12" s="9">
        <v>1133.0820000000001</v>
      </c>
      <c r="HZ12" s="9">
        <v>1053.0550000000001</v>
      </c>
      <c r="IA12" s="9">
        <v>554.57899999999995</v>
      </c>
      <c r="IB12" s="9">
        <v>498.47500000000002</v>
      </c>
      <c r="IC12" s="9">
        <v>325.73099999999999</v>
      </c>
      <c r="ID12" s="9">
        <v>174.33500000000001</v>
      </c>
      <c r="IE12" s="9">
        <v>151.39599999999999</v>
      </c>
      <c r="IF12" s="9">
        <v>302.26600000000002</v>
      </c>
      <c r="IG12" s="9">
        <v>155.12100000000001</v>
      </c>
      <c r="IH12" s="9">
        <v>147.14500000000001</v>
      </c>
      <c r="II12" s="9">
        <v>425.05799999999999</v>
      </c>
      <c r="IJ12" s="9">
        <v>225.124</v>
      </c>
      <c r="IK12" s="9">
        <v>199.934</v>
      </c>
      <c r="IL12" s="9">
        <v>1427.9390000000001</v>
      </c>
      <c r="IM12" s="9">
        <v>793.33199999999999</v>
      </c>
      <c r="IN12" s="9">
        <v>634.60699999999997</v>
      </c>
      <c r="IO12" s="9">
        <v>621.06600000000003</v>
      </c>
      <c r="IP12" s="9">
        <v>328.08100000000002</v>
      </c>
      <c r="IQ12" s="9">
        <v>292.98599999999999</v>
      </c>
    </row>
    <row r="13" spans="1:251">
      <c r="A13" s="10">
        <v>42767</v>
      </c>
      <c r="B13" s="9">
        <v>38.481000000000002</v>
      </c>
      <c r="C13" s="9">
        <v>71.001000000000005</v>
      </c>
      <c r="D13" s="9">
        <v>42.308</v>
      </c>
      <c r="E13" s="9">
        <v>28.693000000000001</v>
      </c>
      <c r="F13" s="9">
        <v>11.311999999999999</v>
      </c>
      <c r="G13" s="9">
        <v>6.0949999999999998</v>
      </c>
      <c r="H13" s="9">
        <v>5.2169999999999996</v>
      </c>
      <c r="I13" s="9">
        <v>155.453</v>
      </c>
      <c r="J13" s="9">
        <v>78.504999999999995</v>
      </c>
      <c r="K13" s="9">
        <v>76.947999999999993</v>
      </c>
      <c r="L13" s="9">
        <v>461.92099999999999</v>
      </c>
      <c r="M13" s="9">
        <v>277.57499999999999</v>
      </c>
      <c r="N13" s="9">
        <v>184.345</v>
      </c>
      <c r="O13" s="9">
        <v>24.195</v>
      </c>
      <c r="P13" s="9">
        <v>15.845000000000001</v>
      </c>
      <c r="Q13" s="9">
        <v>8.3490000000000002</v>
      </c>
      <c r="R13" s="9">
        <v>6.7149999999999999</v>
      </c>
      <c r="S13" s="9">
        <v>4.2140000000000004</v>
      </c>
      <c r="T13" s="9">
        <v>2.5009999999999999</v>
      </c>
      <c r="U13" s="9">
        <v>4.1870000000000003</v>
      </c>
      <c r="V13" s="9">
        <v>3.2839999999999998</v>
      </c>
      <c r="W13" s="9">
        <v>0.90300000000000002</v>
      </c>
      <c r="X13" s="9">
        <v>13.292999999999999</v>
      </c>
      <c r="Y13" s="9">
        <v>8.3480000000000008</v>
      </c>
      <c r="Z13" s="9">
        <v>4.9450000000000003</v>
      </c>
      <c r="AA13" s="9">
        <v>437.726</v>
      </c>
      <c r="AB13" s="9">
        <v>261.73</v>
      </c>
      <c r="AC13" s="9">
        <v>175.99600000000001</v>
      </c>
      <c r="AD13" s="9">
        <v>58.216999999999999</v>
      </c>
      <c r="AE13" s="9">
        <v>35.26</v>
      </c>
      <c r="AF13" s="9">
        <v>22.956</v>
      </c>
      <c r="AG13" s="9">
        <v>11.641</v>
      </c>
      <c r="AH13" s="9">
        <v>7.9530000000000003</v>
      </c>
      <c r="AI13" s="9">
        <v>3.6880000000000002</v>
      </c>
      <c r="AJ13" s="9">
        <v>14.682</v>
      </c>
      <c r="AK13" s="9">
        <v>7.11</v>
      </c>
      <c r="AL13" s="9">
        <v>7.5720000000000001</v>
      </c>
      <c r="AM13" s="9">
        <v>31.893999999999998</v>
      </c>
      <c r="AN13" s="9">
        <v>20.196999999999999</v>
      </c>
      <c r="AO13" s="9">
        <v>11.696</v>
      </c>
      <c r="AP13" s="9">
        <v>379.51</v>
      </c>
      <c r="AQ13" s="9">
        <v>226.47</v>
      </c>
      <c r="AR13" s="9">
        <v>153.04</v>
      </c>
      <c r="AS13" s="9">
        <v>71.188999999999993</v>
      </c>
      <c r="AT13" s="9">
        <v>37.481999999999999</v>
      </c>
      <c r="AU13" s="9">
        <v>33.707000000000001</v>
      </c>
      <c r="AV13" s="9">
        <v>308.32</v>
      </c>
      <c r="AW13" s="9">
        <v>188.98699999999999</v>
      </c>
      <c r="AX13" s="9">
        <v>119.333</v>
      </c>
      <c r="AY13" s="9">
        <v>95.677999999999997</v>
      </c>
      <c r="AZ13" s="9">
        <v>54.655999999999999</v>
      </c>
      <c r="BA13" s="9">
        <v>41.021000000000001</v>
      </c>
      <c r="BB13" s="9">
        <v>212.642</v>
      </c>
      <c r="BC13" s="9">
        <v>134.33099999999999</v>
      </c>
      <c r="BD13" s="9">
        <v>78.311000000000007</v>
      </c>
      <c r="BE13" s="9">
        <v>6.1139999999999999</v>
      </c>
      <c r="BF13" s="9">
        <v>4.1589999999999998</v>
      </c>
      <c r="BG13" s="9">
        <v>1.954</v>
      </c>
      <c r="BH13" s="9">
        <v>455.80700000000002</v>
      </c>
      <c r="BI13" s="9">
        <v>273.416</v>
      </c>
      <c r="BJ13" s="9">
        <v>182.39099999999999</v>
      </c>
      <c r="BK13" s="9">
        <v>3598.9520000000002</v>
      </c>
      <c r="BL13" s="9">
        <v>1717.826</v>
      </c>
      <c r="BM13" s="9">
        <v>1881.126</v>
      </c>
      <c r="BN13" s="9">
        <v>146.648</v>
      </c>
      <c r="BO13" s="9">
        <v>90.456999999999994</v>
      </c>
      <c r="BP13" s="9">
        <v>56.192</v>
      </c>
      <c r="BQ13" s="9">
        <v>40.122999999999998</v>
      </c>
      <c r="BR13" s="9">
        <v>24.664999999999999</v>
      </c>
      <c r="BS13" s="9">
        <v>15.458</v>
      </c>
      <c r="BT13" s="9">
        <v>20.574000000000002</v>
      </c>
      <c r="BU13" s="9">
        <v>11.711</v>
      </c>
      <c r="BV13" s="9">
        <v>8.8629999999999995</v>
      </c>
      <c r="BW13" s="9">
        <v>19.548999999999999</v>
      </c>
      <c r="BX13" s="9">
        <v>12.954000000000001</v>
      </c>
      <c r="BY13" s="9">
        <v>6.5949999999999998</v>
      </c>
      <c r="BZ13" s="9">
        <v>2.694</v>
      </c>
      <c r="CA13" s="9">
        <v>0.76900000000000002</v>
      </c>
      <c r="CB13" s="9">
        <v>1.9259999999999999</v>
      </c>
      <c r="CC13" s="9">
        <v>5.3310000000000004</v>
      </c>
      <c r="CD13" s="9">
        <v>2.8919999999999999</v>
      </c>
      <c r="CE13" s="9">
        <v>2.4390000000000001</v>
      </c>
      <c r="CF13" s="9">
        <v>101.19499999999999</v>
      </c>
      <c r="CG13" s="9">
        <v>62.9</v>
      </c>
      <c r="CH13" s="9">
        <v>38.293999999999997</v>
      </c>
      <c r="CI13" s="9">
        <v>63.122</v>
      </c>
      <c r="CJ13" s="9">
        <v>35.914000000000001</v>
      </c>
      <c r="CK13" s="9">
        <v>27.207999999999998</v>
      </c>
      <c r="CL13" s="9">
        <v>4.8730000000000002</v>
      </c>
      <c r="CM13" s="9">
        <v>3.4580000000000002</v>
      </c>
      <c r="CN13" s="9">
        <v>1.415</v>
      </c>
      <c r="CO13" s="9">
        <v>0.56799999999999995</v>
      </c>
      <c r="CP13" s="9">
        <v>0</v>
      </c>
      <c r="CQ13" s="9">
        <v>0.56799999999999995</v>
      </c>
      <c r="CR13" s="9">
        <v>58.249000000000002</v>
      </c>
      <c r="CS13" s="9">
        <v>32.456000000000003</v>
      </c>
      <c r="CT13" s="9">
        <v>25.792999999999999</v>
      </c>
      <c r="CU13" s="9">
        <v>49.517000000000003</v>
      </c>
      <c r="CV13" s="9">
        <v>34.037999999999997</v>
      </c>
      <c r="CW13" s="9">
        <v>15.48</v>
      </c>
      <c r="CX13" s="9">
        <v>11.356999999999999</v>
      </c>
      <c r="CY13" s="9">
        <v>7.2069999999999999</v>
      </c>
      <c r="CZ13" s="9">
        <v>4.1500000000000004</v>
      </c>
      <c r="DA13" s="9">
        <v>1.2410000000000001</v>
      </c>
      <c r="DB13" s="9">
        <v>0.70099999999999996</v>
      </c>
      <c r="DC13" s="9">
        <v>0.54</v>
      </c>
      <c r="DD13" s="9">
        <v>0</v>
      </c>
      <c r="DE13" s="9">
        <v>0</v>
      </c>
      <c r="DF13" s="9">
        <v>0</v>
      </c>
      <c r="DG13" s="9">
        <v>48.276000000000003</v>
      </c>
      <c r="DH13" s="9">
        <v>33.335999999999999</v>
      </c>
      <c r="DI13" s="9">
        <v>14.94</v>
      </c>
      <c r="DJ13" s="9">
        <v>3802.41</v>
      </c>
      <c r="DK13" s="9">
        <v>2042.8340000000001</v>
      </c>
      <c r="DL13" s="9">
        <v>1759.576</v>
      </c>
      <c r="DM13" s="9">
        <v>679.70699999999999</v>
      </c>
      <c r="DN13" s="9">
        <v>351.43200000000002</v>
      </c>
      <c r="DO13" s="9">
        <v>328.27600000000001</v>
      </c>
      <c r="DP13" s="9">
        <v>177.96199999999999</v>
      </c>
      <c r="DQ13" s="9">
        <v>98.963999999999999</v>
      </c>
      <c r="DR13" s="9">
        <v>78.997</v>
      </c>
      <c r="DS13" s="9">
        <v>202.91900000000001</v>
      </c>
      <c r="DT13" s="9">
        <v>100.459</v>
      </c>
      <c r="DU13" s="9">
        <v>102.46</v>
      </c>
      <c r="DV13" s="9">
        <v>298.827</v>
      </c>
      <c r="DW13" s="9">
        <v>152.00800000000001</v>
      </c>
      <c r="DX13" s="9">
        <v>146.81800000000001</v>
      </c>
      <c r="DY13" s="9">
        <v>3122.7020000000002</v>
      </c>
      <c r="DZ13" s="9">
        <v>1691.402</v>
      </c>
      <c r="EA13" s="9">
        <v>1431.3</v>
      </c>
      <c r="EB13" s="9">
        <v>1337.0419999999999</v>
      </c>
      <c r="EC13" s="9">
        <v>713.57600000000002</v>
      </c>
      <c r="ED13" s="9">
        <v>623.46600000000001</v>
      </c>
      <c r="EE13" s="9">
        <v>439.31900000000002</v>
      </c>
      <c r="EF13" s="9">
        <v>230.34800000000001</v>
      </c>
      <c r="EG13" s="9">
        <v>208.971</v>
      </c>
      <c r="EH13" s="9">
        <v>396.04</v>
      </c>
      <c r="EI13" s="9">
        <v>217.00800000000001</v>
      </c>
      <c r="EJ13" s="9">
        <v>179.03200000000001</v>
      </c>
      <c r="EK13" s="9">
        <v>501.68200000000002</v>
      </c>
      <c r="EL13" s="9">
        <v>266.22000000000003</v>
      </c>
      <c r="EM13" s="9">
        <v>235.46199999999999</v>
      </c>
      <c r="EN13" s="9">
        <v>1785.6610000000001</v>
      </c>
      <c r="EO13" s="9">
        <v>977.82600000000002</v>
      </c>
      <c r="EP13" s="9">
        <v>807.83500000000004</v>
      </c>
      <c r="EQ13" s="9">
        <v>703.33500000000004</v>
      </c>
      <c r="ER13" s="9">
        <v>377.16500000000002</v>
      </c>
      <c r="ES13" s="9">
        <v>326.17</v>
      </c>
      <c r="ET13" s="9">
        <v>1082.326</v>
      </c>
      <c r="EU13" s="9">
        <v>600.66099999999994</v>
      </c>
      <c r="EV13" s="9">
        <v>481.66500000000002</v>
      </c>
      <c r="EW13" s="9">
        <v>664.23800000000006</v>
      </c>
      <c r="EX13" s="9">
        <v>356.39100000000002</v>
      </c>
      <c r="EY13" s="9">
        <v>307.84699999999998</v>
      </c>
      <c r="EZ13" s="9">
        <v>418.08800000000002</v>
      </c>
      <c r="FA13" s="9">
        <v>244.27</v>
      </c>
      <c r="FB13" s="9">
        <v>173.81800000000001</v>
      </c>
      <c r="FC13" s="9">
        <v>294.39999999999998</v>
      </c>
      <c r="FD13" s="9">
        <v>158.58000000000001</v>
      </c>
      <c r="FE13" s="9">
        <v>135.82</v>
      </c>
      <c r="FF13" s="9">
        <v>3508.01</v>
      </c>
      <c r="FG13" s="9">
        <v>1884.2539999999999</v>
      </c>
      <c r="FH13" s="9">
        <v>1623.7560000000001</v>
      </c>
      <c r="FI13" s="9">
        <v>6263.7889999999998</v>
      </c>
      <c r="FJ13" s="9">
        <v>3084.6260000000002</v>
      </c>
      <c r="FK13" s="9">
        <v>3179.163</v>
      </c>
      <c r="FL13" s="9">
        <v>908.08399999999995</v>
      </c>
      <c r="FM13" s="9">
        <v>456.78199999999998</v>
      </c>
      <c r="FN13" s="9">
        <v>451.30200000000002</v>
      </c>
      <c r="FO13" s="9">
        <v>600.83299999999997</v>
      </c>
      <c r="FP13" s="9">
        <v>309.95499999999998</v>
      </c>
      <c r="FQ13" s="9">
        <v>290.87799999999999</v>
      </c>
      <c r="FR13" s="9">
        <v>409.33</v>
      </c>
      <c r="FS13" s="9">
        <v>218.15700000000001</v>
      </c>
      <c r="FT13" s="9">
        <v>191.173</v>
      </c>
      <c r="FU13" s="9">
        <v>191.50299999999999</v>
      </c>
      <c r="FV13" s="9">
        <v>91.799000000000007</v>
      </c>
      <c r="FW13" s="9">
        <v>99.704999999999998</v>
      </c>
      <c r="FX13" s="9">
        <v>62.594999999999999</v>
      </c>
      <c r="FY13" s="9">
        <v>24.419</v>
      </c>
      <c r="FZ13" s="9">
        <v>38.176000000000002</v>
      </c>
      <c r="GA13" s="9">
        <v>89.418000000000006</v>
      </c>
      <c r="GB13" s="9">
        <v>52.709000000000003</v>
      </c>
      <c r="GC13" s="9">
        <v>36.707999999999998</v>
      </c>
      <c r="GD13" s="9">
        <v>217.833</v>
      </c>
      <c r="GE13" s="9">
        <v>94.117999999999995</v>
      </c>
      <c r="GF13" s="9">
        <v>123.71599999999999</v>
      </c>
      <c r="GG13" s="9">
        <v>394.40899999999999</v>
      </c>
      <c r="GH13" s="9">
        <v>191.297</v>
      </c>
      <c r="GI13" s="9">
        <v>203.11199999999999</v>
      </c>
      <c r="GJ13" s="9">
        <v>216.26</v>
      </c>
      <c r="GK13" s="9">
        <v>116.179</v>
      </c>
      <c r="GL13" s="9">
        <v>100.08199999999999</v>
      </c>
      <c r="GM13" s="9">
        <v>19.440999999999999</v>
      </c>
      <c r="GN13" s="9">
        <v>8.548</v>
      </c>
      <c r="GO13" s="9">
        <v>10.893000000000001</v>
      </c>
      <c r="GP13" s="9">
        <v>178.149</v>
      </c>
      <c r="GQ13" s="9">
        <v>75.117999999999995</v>
      </c>
      <c r="GR13" s="9">
        <v>103.03</v>
      </c>
      <c r="GS13" s="9">
        <v>207.24199999999999</v>
      </c>
      <c r="GT13" s="9">
        <v>114.11</v>
      </c>
      <c r="GU13" s="9">
        <v>93.132000000000005</v>
      </c>
      <c r="GV13" s="9">
        <v>76.742999999999995</v>
      </c>
      <c r="GW13" s="9">
        <v>46.161999999999999</v>
      </c>
      <c r="GX13" s="9">
        <v>30.58</v>
      </c>
      <c r="GY13" s="9">
        <v>78.14</v>
      </c>
      <c r="GZ13" s="9">
        <v>42.401000000000003</v>
      </c>
      <c r="HA13" s="9">
        <v>35.738</v>
      </c>
      <c r="HB13" s="9">
        <v>13.356999999999999</v>
      </c>
      <c r="HC13" s="9">
        <v>4.7149999999999999</v>
      </c>
      <c r="HD13" s="9">
        <v>8.6419999999999995</v>
      </c>
      <c r="HE13" s="9">
        <v>129.102</v>
      </c>
      <c r="HF13" s="9">
        <v>71.709000000000003</v>
      </c>
      <c r="HG13" s="9">
        <v>57.393999999999998</v>
      </c>
      <c r="HH13" s="9">
        <v>3165.6849999999999</v>
      </c>
      <c r="HI13" s="9">
        <v>1699.623</v>
      </c>
      <c r="HJ13" s="9">
        <v>1466.0619999999999</v>
      </c>
      <c r="HK13" s="9">
        <v>580.15499999999997</v>
      </c>
      <c r="HL13" s="9">
        <v>311.13200000000001</v>
      </c>
      <c r="HM13" s="9">
        <v>269.02199999999999</v>
      </c>
      <c r="HN13" s="9">
        <v>154.29300000000001</v>
      </c>
      <c r="HO13" s="9">
        <v>88.605999999999995</v>
      </c>
      <c r="HP13" s="9">
        <v>65.686999999999998</v>
      </c>
      <c r="HQ13" s="9">
        <v>171.648</v>
      </c>
      <c r="HR13" s="9">
        <v>85.712000000000003</v>
      </c>
      <c r="HS13" s="9">
        <v>85.935000000000002</v>
      </c>
      <c r="HT13" s="9">
        <v>254.214</v>
      </c>
      <c r="HU13" s="9">
        <v>136.81399999999999</v>
      </c>
      <c r="HV13" s="9">
        <v>117.4</v>
      </c>
      <c r="HW13" s="9">
        <v>2585.5300000000002</v>
      </c>
      <c r="HX13" s="9">
        <v>1388.491</v>
      </c>
      <c r="HY13" s="9">
        <v>1197.039</v>
      </c>
      <c r="HZ13" s="9">
        <v>1146.29</v>
      </c>
      <c r="IA13" s="9">
        <v>586.16099999999994</v>
      </c>
      <c r="IB13" s="9">
        <v>560.12900000000002</v>
      </c>
      <c r="IC13" s="9">
        <v>352.79500000000002</v>
      </c>
      <c r="ID13" s="9">
        <v>177.39</v>
      </c>
      <c r="IE13" s="9">
        <v>175.405</v>
      </c>
      <c r="IF13" s="9">
        <v>310.97800000000001</v>
      </c>
      <c r="IG13" s="9">
        <v>158.61199999999999</v>
      </c>
      <c r="IH13" s="9">
        <v>152.36699999999999</v>
      </c>
      <c r="II13" s="9">
        <v>482.51600000000002</v>
      </c>
      <c r="IJ13" s="9">
        <v>250.15899999999999</v>
      </c>
      <c r="IK13" s="9">
        <v>232.357</v>
      </c>
      <c r="IL13" s="9">
        <v>1439.241</v>
      </c>
      <c r="IM13" s="9">
        <v>802.33</v>
      </c>
      <c r="IN13" s="9">
        <v>636.91099999999994</v>
      </c>
      <c r="IO13" s="9">
        <v>600.35900000000004</v>
      </c>
      <c r="IP13" s="9">
        <v>325.05</v>
      </c>
      <c r="IQ13" s="9">
        <v>275.30900000000003</v>
      </c>
    </row>
    <row r="14" spans="1:251">
      <c r="A14" s="10">
        <v>43132</v>
      </c>
      <c r="B14" s="9">
        <v>35.287999999999997</v>
      </c>
      <c r="C14" s="9">
        <v>67.802999999999997</v>
      </c>
      <c r="D14" s="9">
        <v>44.948999999999998</v>
      </c>
      <c r="E14" s="9">
        <v>22.853999999999999</v>
      </c>
      <c r="F14" s="9">
        <v>11.032999999999999</v>
      </c>
      <c r="G14" s="9">
        <v>5.875</v>
      </c>
      <c r="H14" s="9">
        <v>5.1580000000000004</v>
      </c>
      <c r="I14" s="9">
        <v>127.854</v>
      </c>
      <c r="J14" s="9">
        <v>64.881</v>
      </c>
      <c r="K14" s="9">
        <v>62.972000000000001</v>
      </c>
      <c r="L14" s="9">
        <v>524.74199999999996</v>
      </c>
      <c r="M14" s="9">
        <v>317.58199999999999</v>
      </c>
      <c r="N14" s="9">
        <v>207.16</v>
      </c>
      <c r="O14" s="9">
        <v>19.117000000000001</v>
      </c>
      <c r="P14" s="9">
        <v>12.259</v>
      </c>
      <c r="Q14" s="9">
        <v>6.8579999999999997</v>
      </c>
      <c r="R14" s="9">
        <v>6.16</v>
      </c>
      <c r="S14" s="9">
        <v>3.5720000000000001</v>
      </c>
      <c r="T14" s="9">
        <v>2.589</v>
      </c>
      <c r="U14" s="9">
        <v>5.242</v>
      </c>
      <c r="V14" s="9">
        <v>3.1030000000000002</v>
      </c>
      <c r="W14" s="9">
        <v>2.1389999999999998</v>
      </c>
      <c r="X14" s="9">
        <v>7.7149999999999999</v>
      </c>
      <c r="Y14" s="9">
        <v>5.585</v>
      </c>
      <c r="Z14" s="9">
        <v>2.13</v>
      </c>
      <c r="AA14" s="9">
        <v>505.62599999999998</v>
      </c>
      <c r="AB14" s="9">
        <v>305.32299999999998</v>
      </c>
      <c r="AC14" s="9">
        <v>200.30199999999999</v>
      </c>
      <c r="AD14" s="9">
        <v>68.84</v>
      </c>
      <c r="AE14" s="9">
        <v>38.140999999999998</v>
      </c>
      <c r="AF14" s="9">
        <v>30.699000000000002</v>
      </c>
      <c r="AG14" s="9">
        <v>15.821</v>
      </c>
      <c r="AH14" s="9">
        <v>8.202</v>
      </c>
      <c r="AI14" s="9">
        <v>7.6189999999999998</v>
      </c>
      <c r="AJ14" s="9">
        <v>19.262</v>
      </c>
      <c r="AK14" s="9">
        <v>10.005000000000001</v>
      </c>
      <c r="AL14" s="9">
        <v>9.2569999999999997</v>
      </c>
      <c r="AM14" s="9">
        <v>33.756999999999998</v>
      </c>
      <c r="AN14" s="9">
        <v>19.934000000000001</v>
      </c>
      <c r="AO14" s="9">
        <v>13.823</v>
      </c>
      <c r="AP14" s="9">
        <v>436.786</v>
      </c>
      <c r="AQ14" s="9">
        <v>267.18200000000002</v>
      </c>
      <c r="AR14" s="9">
        <v>169.60400000000001</v>
      </c>
      <c r="AS14" s="9">
        <v>77.927000000000007</v>
      </c>
      <c r="AT14" s="9">
        <v>46.107999999999997</v>
      </c>
      <c r="AU14" s="9">
        <v>31.818999999999999</v>
      </c>
      <c r="AV14" s="9">
        <v>358.85899999999998</v>
      </c>
      <c r="AW14" s="9">
        <v>221.07400000000001</v>
      </c>
      <c r="AX14" s="9">
        <v>137.78399999999999</v>
      </c>
      <c r="AY14" s="9">
        <v>127.376</v>
      </c>
      <c r="AZ14" s="9">
        <v>77.584999999999994</v>
      </c>
      <c r="BA14" s="9">
        <v>49.790999999999997</v>
      </c>
      <c r="BB14" s="9">
        <v>231.483</v>
      </c>
      <c r="BC14" s="9">
        <v>143.489</v>
      </c>
      <c r="BD14" s="9">
        <v>87.994</v>
      </c>
      <c r="BE14" s="9">
        <v>5.58</v>
      </c>
      <c r="BF14" s="9">
        <v>3.2919999999999998</v>
      </c>
      <c r="BG14" s="9">
        <v>2.2879999999999998</v>
      </c>
      <c r="BH14" s="9">
        <v>519.16200000000003</v>
      </c>
      <c r="BI14" s="9">
        <v>314.291</v>
      </c>
      <c r="BJ14" s="9">
        <v>204.87200000000001</v>
      </c>
      <c r="BK14" s="9">
        <v>3742.5450000000001</v>
      </c>
      <c r="BL14" s="9">
        <v>1780.0609999999999</v>
      </c>
      <c r="BM14" s="9">
        <v>1962.4849999999999</v>
      </c>
      <c r="BN14" s="9">
        <v>132.411</v>
      </c>
      <c r="BO14" s="9">
        <v>80.414000000000001</v>
      </c>
      <c r="BP14" s="9">
        <v>51.997</v>
      </c>
      <c r="BQ14" s="9">
        <v>47.256999999999998</v>
      </c>
      <c r="BR14" s="9">
        <v>31.710999999999999</v>
      </c>
      <c r="BS14" s="9">
        <v>15.545999999999999</v>
      </c>
      <c r="BT14" s="9">
        <v>24.359000000000002</v>
      </c>
      <c r="BU14" s="9">
        <v>16.41</v>
      </c>
      <c r="BV14" s="9">
        <v>7.9489999999999998</v>
      </c>
      <c r="BW14" s="9">
        <v>22.898</v>
      </c>
      <c r="BX14" s="9">
        <v>15.301</v>
      </c>
      <c r="BY14" s="9">
        <v>7.5970000000000004</v>
      </c>
      <c r="BZ14" s="9">
        <v>6.0380000000000003</v>
      </c>
      <c r="CA14" s="9">
        <v>3.4319999999999999</v>
      </c>
      <c r="CB14" s="9">
        <v>2.6059999999999999</v>
      </c>
      <c r="CC14" s="9">
        <v>1.9</v>
      </c>
      <c r="CD14" s="9">
        <v>0.93500000000000005</v>
      </c>
      <c r="CE14" s="9">
        <v>0.96499999999999997</v>
      </c>
      <c r="CF14" s="9">
        <v>83.253</v>
      </c>
      <c r="CG14" s="9">
        <v>47.768000000000001</v>
      </c>
      <c r="CH14" s="9">
        <v>35.484999999999999</v>
      </c>
      <c r="CI14" s="9">
        <v>58.667999999999999</v>
      </c>
      <c r="CJ14" s="9">
        <v>34.414999999999999</v>
      </c>
      <c r="CK14" s="9">
        <v>24.253</v>
      </c>
      <c r="CL14" s="9">
        <v>4.3499999999999996</v>
      </c>
      <c r="CM14" s="9">
        <v>2.5990000000000002</v>
      </c>
      <c r="CN14" s="9">
        <v>1.7509999999999999</v>
      </c>
      <c r="CO14" s="9">
        <v>1.29</v>
      </c>
      <c r="CP14" s="9">
        <v>1.29</v>
      </c>
      <c r="CQ14" s="9">
        <v>0</v>
      </c>
      <c r="CR14" s="9">
        <v>54.317999999999998</v>
      </c>
      <c r="CS14" s="9">
        <v>31.817</v>
      </c>
      <c r="CT14" s="9">
        <v>22.501999999999999</v>
      </c>
      <c r="CU14" s="9">
        <v>32.066000000000003</v>
      </c>
      <c r="CV14" s="9">
        <v>17.579000000000001</v>
      </c>
      <c r="CW14" s="9">
        <v>14.486000000000001</v>
      </c>
      <c r="CX14" s="9">
        <v>5.298</v>
      </c>
      <c r="CY14" s="9">
        <v>2.536</v>
      </c>
      <c r="CZ14" s="9">
        <v>2.762</v>
      </c>
      <c r="DA14" s="9">
        <v>1.23</v>
      </c>
      <c r="DB14" s="9">
        <v>0.69299999999999995</v>
      </c>
      <c r="DC14" s="9">
        <v>0.53700000000000003</v>
      </c>
      <c r="DD14" s="9">
        <v>0.16200000000000001</v>
      </c>
      <c r="DE14" s="9">
        <v>0</v>
      </c>
      <c r="DF14" s="9">
        <v>0.16200000000000001</v>
      </c>
      <c r="DG14" s="9">
        <v>30.835999999999999</v>
      </c>
      <c r="DH14" s="9">
        <v>16.885999999999999</v>
      </c>
      <c r="DI14" s="9">
        <v>13.949</v>
      </c>
      <c r="DJ14" s="9">
        <v>3967.5619999999999</v>
      </c>
      <c r="DK14" s="9">
        <v>2113.0219999999999</v>
      </c>
      <c r="DL14" s="9">
        <v>1854.539</v>
      </c>
      <c r="DM14" s="9">
        <v>768.78300000000002</v>
      </c>
      <c r="DN14" s="9">
        <v>406.70100000000002</v>
      </c>
      <c r="DO14" s="9">
        <v>362.08199999999999</v>
      </c>
      <c r="DP14" s="9">
        <v>193.19300000000001</v>
      </c>
      <c r="DQ14" s="9">
        <v>103.06100000000001</v>
      </c>
      <c r="DR14" s="9">
        <v>90.132000000000005</v>
      </c>
      <c r="DS14" s="9">
        <v>221.68</v>
      </c>
      <c r="DT14" s="9">
        <v>114.53400000000001</v>
      </c>
      <c r="DU14" s="9">
        <v>107.146</v>
      </c>
      <c r="DV14" s="9">
        <v>353.90899999999999</v>
      </c>
      <c r="DW14" s="9">
        <v>189.10599999999999</v>
      </c>
      <c r="DX14" s="9">
        <v>164.804</v>
      </c>
      <c r="DY14" s="9">
        <v>3198.779</v>
      </c>
      <c r="DZ14" s="9">
        <v>1706.3219999999999</v>
      </c>
      <c r="EA14" s="9">
        <v>1492.4570000000001</v>
      </c>
      <c r="EB14" s="9">
        <v>1445.385</v>
      </c>
      <c r="EC14" s="9">
        <v>753.07399999999996</v>
      </c>
      <c r="ED14" s="9">
        <v>692.31100000000004</v>
      </c>
      <c r="EE14" s="9">
        <v>408.815</v>
      </c>
      <c r="EF14" s="9">
        <v>217.01499999999999</v>
      </c>
      <c r="EG14" s="9">
        <v>191.8</v>
      </c>
      <c r="EH14" s="9">
        <v>452.17200000000003</v>
      </c>
      <c r="EI14" s="9">
        <v>227.93799999999999</v>
      </c>
      <c r="EJ14" s="9">
        <v>224.233</v>
      </c>
      <c r="EK14" s="9">
        <v>584.39800000000002</v>
      </c>
      <c r="EL14" s="9">
        <v>308.12</v>
      </c>
      <c r="EM14" s="9">
        <v>276.27800000000002</v>
      </c>
      <c r="EN14" s="9">
        <v>1753.394</v>
      </c>
      <c r="EO14" s="9">
        <v>953.24800000000005</v>
      </c>
      <c r="EP14" s="9">
        <v>800.14599999999996</v>
      </c>
      <c r="EQ14" s="9">
        <v>689.69899999999996</v>
      </c>
      <c r="ER14" s="9">
        <v>372.85700000000003</v>
      </c>
      <c r="ES14" s="9">
        <v>316.84199999999998</v>
      </c>
      <c r="ET14" s="9">
        <v>1063.6949999999999</v>
      </c>
      <c r="EU14" s="9">
        <v>580.39099999999996</v>
      </c>
      <c r="EV14" s="9">
        <v>483.30399999999997</v>
      </c>
      <c r="EW14" s="9">
        <v>655.58100000000002</v>
      </c>
      <c r="EX14" s="9">
        <v>335.75200000000001</v>
      </c>
      <c r="EY14" s="9">
        <v>319.83</v>
      </c>
      <c r="EZ14" s="9">
        <v>408.11399999999998</v>
      </c>
      <c r="FA14" s="9">
        <v>244.63900000000001</v>
      </c>
      <c r="FB14" s="9">
        <v>163.47499999999999</v>
      </c>
      <c r="FC14" s="9">
        <v>314.15899999999999</v>
      </c>
      <c r="FD14" s="9">
        <v>173.77500000000001</v>
      </c>
      <c r="FE14" s="9">
        <v>140.38399999999999</v>
      </c>
      <c r="FF14" s="9">
        <v>3653.4029999999998</v>
      </c>
      <c r="FG14" s="9">
        <v>1939.248</v>
      </c>
      <c r="FH14" s="9">
        <v>1714.155</v>
      </c>
      <c r="FI14" s="9">
        <v>6381.1409999999996</v>
      </c>
      <c r="FJ14" s="9">
        <v>3140.491</v>
      </c>
      <c r="FK14" s="9">
        <v>3240.65</v>
      </c>
      <c r="FL14" s="9">
        <v>910.048</v>
      </c>
      <c r="FM14" s="9">
        <v>449.53100000000001</v>
      </c>
      <c r="FN14" s="9">
        <v>460.517</v>
      </c>
      <c r="FO14" s="9">
        <v>657.68700000000001</v>
      </c>
      <c r="FP14" s="9">
        <v>335.11399999999998</v>
      </c>
      <c r="FQ14" s="9">
        <v>322.57299999999998</v>
      </c>
      <c r="FR14" s="9">
        <v>437.54300000000001</v>
      </c>
      <c r="FS14" s="9">
        <v>229.732</v>
      </c>
      <c r="FT14" s="9">
        <v>207.81200000000001</v>
      </c>
      <c r="FU14" s="9">
        <v>220.143</v>
      </c>
      <c r="FV14" s="9">
        <v>105.38200000000001</v>
      </c>
      <c r="FW14" s="9">
        <v>114.761</v>
      </c>
      <c r="FX14" s="9">
        <v>79.16</v>
      </c>
      <c r="FY14" s="9">
        <v>28.677</v>
      </c>
      <c r="FZ14" s="9">
        <v>50.484000000000002</v>
      </c>
      <c r="GA14" s="9">
        <v>78.403000000000006</v>
      </c>
      <c r="GB14" s="9">
        <v>40.683</v>
      </c>
      <c r="GC14" s="9">
        <v>37.72</v>
      </c>
      <c r="GD14" s="9">
        <v>173.959</v>
      </c>
      <c r="GE14" s="9">
        <v>73.734999999999999</v>
      </c>
      <c r="GF14" s="9">
        <v>100.223</v>
      </c>
      <c r="GG14" s="9">
        <v>385.35300000000001</v>
      </c>
      <c r="GH14" s="9">
        <v>183.75899999999999</v>
      </c>
      <c r="GI14" s="9">
        <v>201.59399999999999</v>
      </c>
      <c r="GJ14" s="9">
        <v>245.66</v>
      </c>
      <c r="GK14" s="9">
        <v>130.851</v>
      </c>
      <c r="GL14" s="9">
        <v>114.809</v>
      </c>
      <c r="GM14" s="9">
        <v>25.457999999999998</v>
      </c>
      <c r="GN14" s="9">
        <v>10.286</v>
      </c>
      <c r="GO14" s="9">
        <v>15.172000000000001</v>
      </c>
      <c r="GP14" s="9">
        <v>139.69300000000001</v>
      </c>
      <c r="GQ14" s="9">
        <v>52.908000000000001</v>
      </c>
      <c r="GR14" s="9">
        <v>86.784999999999997</v>
      </c>
      <c r="GS14" s="9">
        <v>181.167</v>
      </c>
      <c r="GT14" s="9">
        <v>104.43300000000001</v>
      </c>
      <c r="GU14" s="9">
        <v>76.733999999999995</v>
      </c>
      <c r="GV14" s="9">
        <v>71.763000000000005</v>
      </c>
      <c r="GW14" s="9">
        <v>38.537999999999997</v>
      </c>
      <c r="GX14" s="9">
        <v>33.225000000000001</v>
      </c>
      <c r="GY14" s="9">
        <v>68.498999999999995</v>
      </c>
      <c r="GZ14" s="9">
        <v>42.923000000000002</v>
      </c>
      <c r="HA14" s="9">
        <v>25.576000000000001</v>
      </c>
      <c r="HB14" s="9">
        <v>6.7610000000000001</v>
      </c>
      <c r="HC14" s="9">
        <v>3.7120000000000002</v>
      </c>
      <c r="HD14" s="9">
        <v>3.0489999999999999</v>
      </c>
      <c r="HE14" s="9">
        <v>112.66800000000001</v>
      </c>
      <c r="HF14" s="9">
        <v>61.51</v>
      </c>
      <c r="HG14" s="9">
        <v>51.158999999999999</v>
      </c>
      <c r="HH14" s="9">
        <v>3233.6619999999998</v>
      </c>
      <c r="HI14" s="9">
        <v>1729.184</v>
      </c>
      <c r="HJ14" s="9">
        <v>1504.479</v>
      </c>
      <c r="HK14" s="9">
        <v>633.83900000000006</v>
      </c>
      <c r="HL14" s="9">
        <v>311.72800000000001</v>
      </c>
      <c r="HM14" s="9">
        <v>322.11099999999999</v>
      </c>
      <c r="HN14" s="9">
        <v>193.029</v>
      </c>
      <c r="HO14" s="9">
        <v>94.093999999999994</v>
      </c>
      <c r="HP14" s="9">
        <v>98.933999999999997</v>
      </c>
      <c r="HQ14" s="9">
        <v>169.81899999999999</v>
      </c>
      <c r="HR14" s="9">
        <v>86.551000000000002</v>
      </c>
      <c r="HS14" s="9">
        <v>83.268000000000001</v>
      </c>
      <c r="HT14" s="9">
        <v>270.99099999999999</v>
      </c>
      <c r="HU14" s="9">
        <v>131.08199999999999</v>
      </c>
      <c r="HV14" s="9">
        <v>139.90799999999999</v>
      </c>
      <c r="HW14" s="9">
        <v>2599.8229999999999</v>
      </c>
      <c r="HX14" s="9">
        <v>1417.4559999999999</v>
      </c>
      <c r="HY14" s="9">
        <v>1182.3679999999999</v>
      </c>
      <c r="HZ14" s="9">
        <v>1163.7809999999999</v>
      </c>
      <c r="IA14" s="9">
        <v>622.51800000000003</v>
      </c>
      <c r="IB14" s="9">
        <v>541.26300000000003</v>
      </c>
      <c r="IC14" s="9">
        <v>335.60500000000002</v>
      </c>
      <c r="ID14" s="9">
        <v>184.119</v>
      </c>
      <c r="IE14" s="9">
        <v>151.48500000000001</v>
      </c>
      <c r="IF14" s="9">
        <v>346.762</v>
      </c>
      <c r="IG14" s="9">
        <v>171.95400000000001</v>
      </c>
      <c r="IH14" s="9">
        <v>174.80799999999999</v>
      </c>
      <c r="II14" s="9">
        <v>481.41399999999999</v>
      </c>
      <c r="IJ14" s="9">
        <v>266.44400000000002</v>
      </c>
      <c r="IK14" s="9">
        <v>214.97</v>
      </c>
      <c r="IL14" s="9">
        <v>1436.0429999999999</v>
      </c>
      <c r="IM14" s="9">
        <v>794.93799999999999</v>
      </c>
      <c r="IN14" s="9">
        <v>641.10400000000004</v>
      </c>
      <c r="IO14" s="9">
        <v>564.14499999999998</v>
      </c>
      <c r="IP14" s="9">
        <v>297.25700000000001</v>
      </c>
      <c r="IQ14" s="9">
        <v>266.88799999999998</v>
      </c>
    </row>
    <row r="15" spans="1:251">
      <c r="A15" s="10">
        <v>43497</v>
      </c>
      <c r="B15" s="9">
        <v>30.184999999999999</v>
      </c>
      <c r="C15" s="9">
        <v>63.290999999999997</v>
      </c>
      <c r="D15" s="9">
        <v>40.957000000000001</v>
      </c>
      <c r="E15" s="9">
        <v>22.335000000000001</v>
      </c>
      <c r="F15" s="9">
        <v>9.4949999999999992</v>
      </c>
      <c r="G15" s="9">
        <v>7.0919999999999996</v>
      </c>
      <c r="H15" s="9">
        <v>2.403</v>
      </c>
      <c r="I15" s="9">
        <v>116.619</v>
      </c>
      <c r="J15" s="9">
        <v>64.430000000000007</v>
      </c>
      <c r="K15" s="9">
        <v>52.188000000000002</v>
      </c>
      <c r="L15" s="9">
        <v>567.54999999999995</v>
      </c>
      <c r="M15" s="9">
        <v>349.45400000000001</v>
      </c>
      <c r="N15" s="9">
        <v>218.096</v>
      </c>
      <c r="O15" s="9">
        <v>25.751999999999999</v>
      </c>
      <c r="P15" s="9">
        <v>18.266999999999999</v>
      </c>
      <c r="Q15" s="9">
        <v>7.4850000000000003</v>
      </c>
      <c r="R15" s="9">
        <v>8.4499999999999993</v>
      </c>
      <c r="S15" s="9">
        <v>5.1420000000000003</v>
      </c>
      <c r="T15" s="9">
        <v>3.3079999999999998</v>
      </c>
      <c r="U15" s="9">
        <v>8.0459999999999994</v>
      </c>
      <c r="V15" s="9">
        <v>5.8220000000000001</v>
      </c>
      <c r="W15" s="9">
        <v>2.2229999999999999</v>
      </c>
      <c r="X15" s="9">
        <v>9.2560000000000002</v>
      </c>
      <c r="Y15" s="9">
        <v>7.3029999999999999</v>
      </c>
      <c r="Z15" s="9">
        <v>1.954</v>
      </c>
      <c r="AA15" s="9">
        <v>541.798</v>
      </c>
      <c r="AB15" s="9">
        <v>331.18799999999999</v>
      </c>
      <c r="AC15" s="9">
        <v>210.61</v>
      </c>
      <c r="AD15" s="9">
        <v>73.114999999999995</v>
      </c>
      <c r="AE15" s="9">
        <v>42.043999999999997</v>
      </c>
      <c r="AF15" s="9">
        <v>31.071999999999999</v>
      </c>
      <c r="AG15" s="9">
        <v>17.547000000000001</v>
      </c>
      <c r="AH15" s="9">
        <v>9.7040000000000006</v>
      </c>
      <c r="AI15" s="9">
        <v>7.843</v>
      </c>
      <c r="AJ15" s="9">
        <v>20.302</v>
      </c>
      <c r="AK15" s="9">
        <v>12.801</v>
      </c>
      <c r="AL15" s="9">
        <v>7.5010000000000003</v>
      </c>
      <c r="AM15" s="9">
        <v>35.267000000000003</v>
      </c>
      <c r="AN15" s="9">
        <v>19.539000000000001</v>
      </c>
      <c r="AO15" s="9">
        <v>15.727</v>
      </c>
      <c r="AP15" s="9">
        <v>468.68299999999999</v>
      </c>
      <c r="AQ15" s="9">
        <v>289.14400000000001</v>
      </c>
      <c r="AR15" s="9">
        <v>179.53899999999999</v>
      </c>
      <c r="AS15" s="9">
        <v>70.590999999999994</v>
      </c>
      <c r="AT15" s="9">
        <v>41.664999999999999</v>
      </c>
      <c r="AU15" s="9">
        <v>28.925000000000001</v>
      </c>
      <c r="AV15" s="9">
        <v>398.09199999999998</v>
      </c>
      <c r="AW15" s="9">
        <v>247.47800000000001</v>
      </c>
      <c r="AX15" s="9">
        <v>150.614</v>
      </c>
      <c r="AY15" s="9">
        <v>130.76900000000001</v>
      </c>
      <c r="AZ15" s="9">
        <v>74.36</v>
      </c>
      <c r="BA15" s="9">
        <v>56.408999999999999</v>
      </c>
      <c r="BB15" s="9">
        <v>267.32299999999998</v>
      </c>
      <c r="BC15" s="9">
        <v>173.119</v>
      </c>
      <c r="BD15" s="9">
        <v>94.203999999999994</v>
      </c>
      <c r="BE15" s="9">
        <v>6.84</v>
      </c>
      <c r="BF15" s="9">
        <v>5.069</v>
      </c>
      <c r="BG15" s="9">
        <v>1.772</v>
      </c>
      <c r="BH15" s="9">
        <v>560.70899999999995</v>
      </c>
      <c r="BI15" s="9">
        <v>344.38499999999999</v>
      </c>
      <c r="BJ15" s="9">
        <v>216.32400000000001</v>
      </c>
      <c r="BK15" s="9">
        <v>3804.5520000000001</v>
      </c>
      <c r="BL15" s="9">
        <v>1801.684</v>
      </c>
      <c r="BM15" s="9">
        <v>2002.8679999999999</v>
      </c>
      <c r="BN15" s="9">
        <v>160.72999999999999</v>
      </c>
      <c r="BO15" s="9">
        <v>90.858000000000004</v>
      </c>
      <c r="BP15" s="9">
        <v>69.872</v>
      </c>
      <c r="BQ15" s="9">
        <v>54.603000000000002</v>
      </c>
      <c r="BR15" s="9">
        <v>34.570999999999998</v>
      </c>
      <c r="BS15" s="9">
        <v>20.030999999999999</v>
      </c>
      <c r="BT15" s="9">
        <v>33.241</v>
      </c>
      <c r="BU15" s="9">
        <v>21.954999999999998</v>
      </c>
      <c r="BV15" s="9">
        <v>11.285</v>
      </c>
      <c r="BW15" s="9">
        <v>21.361999999999998</v>
      </c>
      <c r="BX15" s="9">
        <v>12.616</v>
      </c>
      <c r="BY15" s="9">
        <v>8.7460000000000004</v>
      </c>
      <c r="BZ15" s="9">
        <v>8.0030000000000001</v>
      </c>
      <c r="CA15" s="9">
        <v>5.1559999999999997</v>
      </c>
      <c r="CB15" s="9">
        <v>2.847</v>
      </c>
      <c r="CC15" s="9">
        <v>7.2549999999999999</v>
      </c>
      <c r="CD15" s="9">
        <v>4.2569999999999997</v>
      </c>
      <c r="CE15" s="9">
        <v>2.9980000000000002</v>
      </c>
      <c r="CF15" s="9">
        <v>98.872</v>
      </c>
      <c r="CG15" s="9">
        <v>52.029000000000003</v>
      </c>
      <c r="CH15" s="9">
        <v>46.841999999999999</v>
      </c>
      <c r="CI15" s="9">
        <v>67.373999999999995</v>
      </c>
      <c r="CJ15" s="9">
        <v>35.427999999999997</v>
      </c>
      <c r="CK15" s="9">
        <v>31.946000000000002</v>
      </c>
      <c r="CL15" s="9">
        <v>3.5310000000000001</v>
      </c>
      <c r="CM15" s="9">
        <v>2.9780000000000002</v>
      </c>
      <c r="CN15" s="9">
        <v>0.55300000000000005</v>
      </c>
      <c r="CO15" s="9">
        <v>0</v>
      </c>
      <c r="CP15" s="9">
        <v>0</v>
      </c>
      <c r="CQ15" s="9">
        <v>0</v>
      </c>
      <c r="CR15" s="9">
        <v>63.843000000000004</v>
      </c>
      <c r="CS15" s="9">
        <v>32.450000000000003</v>
      </c>
      <c r="CT15" s="9">
        <v>31.393000000000001</v>
      </c>
      <c r="CU15" s="9">
        <v>45.593000000000004</v>
      </c>
      <c r="CV15" s="9">
        <v>25.927</v>
      </c>
      <c r="CW15" s="9">
        <v>19.667000000000002</v>
      </c>
      <c r="CX15" s="9">
        <v>10.526999999999999</v>
      </c>
      <c r="CY15" s="9">
        <v>6.1820000000000004</v>
      </c>
      <c r="CZ15" s="9">
        <v>4.3449999999999998</v>
      </c>
      <c r="DA15" s="9">
        <v>3.3090000000000002</v>
      </c>
      <c r="DB15" s="9">
        <v>2.09</v>
      </c>
      <c r="DC15" s="9">
        <v>1.2190000000000001</v>
      </c>
      <c r="DD15" s="9">
        <v>0.65400000000000003</v>
      </c>
      <c r="DE15" s="9">
        <v>0.185</v>
      </c>
      <c r="DF15" s="9">
        <v>0.46899999999999997</v>
      </c>
      <c r="DG15" s="9">
        <v>42.283999999999999</v>
      </c>
      <c r="DH15" s="9">
        <v>23.835999999999999</v>
      </c>
      <c r="DI15" s="9">
        <v>18.448</v>
      </c>
      <c r="DJ15" s="9">
        <v>4090.89</v>
      </c>
      <c r="DK15" s="9">
        <v>2166.2150000000001</v>
      </c>
      <c r="DL15" s="9">
        <v>1924.675</v>
      </c>
      <c r="DM15" s="9">
        <v>755.20699999999999</v>
      </c>
      <c r="DN15" s="9">
        <v>379.14</v>
      </c>
      <c r="DO15" s="9">
        <v>376.06700000000001</v>
      </c>
      <c r="DP15" s="9">
        <v>207.01900000000001</v>
      </c>
      <c r="DQ15" s="9">
        <v>91.06</v>
      </c>
      <c r="DR15" s="9">
        <v>115.959</v>
      </c>
      <c r="DS15" s="9">
        <v>223.51599999999999</v>
      </c>
      <c r="DT15" s="9">
        <v>124.005</v>
      </c>
      <c r="DU15" s="9">
        <v>99.510999999999996</v>
      </c>
      <c r="DV15" s="9">
        <v>324.67200000000003</v>
      </c>
      <c r="DW15" s="9">
        <v>164.07499999999999</v>
      </c>
      <c r="DX15" s="9">
        <v>160.59700000000001</v>
      </c>
      <c r="DY15" s="9">
        <v>3335.683</v>
      </c>
      <c r="DZ15" s="9">
        <v>1787.075</v>
      </c>
      <c r="EA15" s="9">
        <v>1548.607</v>
      </c>
      <c r="EB15" s="9">
        <v>1507.0930000000001</v>
      </c>
      <c r="EC15" s="9">
        <v>784.49699999999996</v>
      </c>
      <c r="ED15" s="9">
        <v>722.59699999999998</v>
      </c>
      <c r="EE15" s="9">
        <v>440.81900000000002</v>
      </c>
      <c r="EF15" s="9">
        <v>224.41</v>
      </c>
      <c r="EG15" s="9">
        <v>216.40899999999999</v>
      </c>
      <c r="EH15" s="9">
        <v>453.31799999999998</v>
      </c>
      <c r="EI15" s="9">
        <v>238.82</v>
      </c>
      <c r="EJ15" s="9">
        <v>214.49799999999999</v>
      </c>
      <c r="EK15" s="9">
        <v>612.95600000000002</v>
      </c>
      <c r="EL15" s="9">
        <v>321.267</v>
      </c>
      <c r="EM15" s="9">
        <v>291.68900000000002</v>
      </c>
      <c r="EN15" s="9">
        <v>1828.5889999999999</v>
      </c>
      <c r="EO15" s="9">
        <v>1002.578</v>
      </c>
      <c r="EP15" s="9">
        <v>826.01099999999997</v>
      </c>
      <c r="EQ15" s="9">
        <v>704.58299999999997</v>
      </c>
      <c r="ER15" s="9">
        <v>375.64100000000002</v>
      </c>
      <c r="ES15" s="9">
        <v>328.94200000000001</v>
      </c>
      <c r="ET15" s="9">
        <v>1124.0070000000001</v>
      </c>
      <c r="EU15" s="9">
        <v>626.93799999999999</v>
      </c>
      <c r="EV15" s="9">
        <v>497.06900000000002</v>
      </c>
      <c r="EW15" s="9">
        <v>695.00900000000001</v>
      </c>
      <c r="EX15" s="9">
        <v>371.24900000000002</v>
      </c>
      <c r="EY15" s="9">
        <v>323.76</v>
      </c>
      <c r="EZ15" s="9">
        <v>428.99700000000001</v>
      </c>
      <c r="FA15" s="9">
        <v>255.68799999999999</v>
      </c>
      <c r="FB15" s="9">
        <v>173.309</v>
      </c>
      <c r="FC15" s="9">
        <v>340.536</v>
      </c>
      <c r="FD15" s="9">
        <v>169.55500000000001</v>
      </c>
      <c r="FE15" s="9">
        <v>170.98099999999999</v>
      </c>
      <c r="FF15" s="9">
        <v>3750.3539999999998</v>
      </c>
      <c r="FG15" s="9">
        <v>1996.6610000000001</v>
      </c>
      <c r="FH15" s="9">
        <v>1753.694</v>
      </c>
      <c r="FI15" s="9">
        <v>6474.16</v>
      </c>
      <c r="FJ15" s="9">
        <v>3178.6120000000001</v>
      </c>
      <c r="FK15" s="9">
        <v>3295.5479999999998</v>
      </c>
      <c r="FL15" s="9">
        <v>987.75099999999998</v>
      </c>
      <c r="FM15" s="9">
        <v>482.27499999999998</v>
      </c>
      <c r="FN15" s="9">
        <v>505.47699999999998</v>
      </c>
      <c r="FO15" s="9">
        <v>717.04300000000001</v>
      </c>
      <c r="FP15" s="9">
        <v>350.82400000000001</v>
      </c>
      <c r="FQ15" s="9">
        <v>366.21899999999999</v>
      </c>
      <c r="FR15" s="9">
        <v>469.416</v>
      </c>
      <c r="FS15" s="9">
        <v>239.52199999999999</v>
      </c>
      <c r="FT15" s="9">
        <v>229.89400000000001</v>
      </c>
      <c r="FU15" s="9">
        <v>247.62700000000001</v>
      </c>
      <c r="FV15" s="9">
        <v>111.301</v>
      </c>
      <c r="FW15" s="9">
        <v>136.32599999999999</v>
      </c>
      <c r="FX15" s="9">
        <v>94.878</v>
      </c>
      <c r="FY15" s="9">
        <v>36.228999999999999</v>
      </c>
      <c r="FZ15" s="9">
        <v>58.649000000000001</v>
      </c>
      <c r="GA15" s="9">
        <v>81.100999999999999</v>
      </c>
      <c r="GB15" s="9">
        <v>48.878</v>
      </c>
      <c r="GC15" s="9">
        <v>32.222999999999999</v>
      </c>
      <c r="GD15" s="9">
        <v>189.608</v>
      </c>
      <c r="GE15" s="9">
        <v>82.572999999999993</v>
      </c>
      <c r="GF15" s="9">
        <v>107.035</v>
      </c>
      <c r="GG15" s="9">
        <v>438.80399999999997</v>
      </c>
      <c r="GH15" s="9">
        <v>197.96799999999999</v>
      </c>
      <c r="GI15" s="9">
        <v>240.83699999999999</v>
      </c>
      <c r="GJ15" s="9">
        <v>265.37700000000001</v>
      </c>
      <c r="GK15" s="9">
        <v>125.89100000000001</v>
      </c>
      <c r="GL15" s="9">
        <v>139.48599999999999</v>
      </c>
      <c r="GM15" s="9">
        <v>25.7</v>
      </c>
      <c r="GN15" s="9">
        <v>5.6909999999999998</v>
      </c>
      <c r="GO15" s="9">
        <v>20.009</v>
      </c>
      <c r="GP15" s="9">
        <v>173.428</v>
      </c>
      <c r="GQ15" s="9">
        <v>72.076999999999998</v>
      </c>
      <c r="GR15" s="9">
        <v>101.351</v>
      </c>
      <c r="GS15" s="9">
        <v>172.44</v>
      </c>
      <c r="GT15" s="9">
        <v>103.038</v>
      </c>
      <c r="GU15" s="9">
        <v>69.402000000000001</v>
      </c>
      <c r="GV15" s="9">
        <v>81.302000000000007</v>
      </c>
      <c r="GW15" s="9">
        <v>53.401000000000003</v>
      </c>
      <c r="GX15" s="9">
        <v>27.902000000000001</v>
      </c>
      <c r="GY15" s="9">
        <v>75.159000000000006</v>
      </c>
      <c r="GZ15" s="9">
        <v>43.664000000000001</v>
      </c>
      <c r="HA15" s="9">
        <v>31.495000000000001</v>
      </c>
      <c r="HB15" s="9">
        <v>15.212</v>
      </c>
      <c r="HC15" s="9">
        <v>6.4619999999999997</v>
      </c>
      <c r="HD15" s="9">
        <v>8.75</v>
      </c>
      <c r="HE15" s="9">
        <v>97.281000000000006</v>
      </c>
      <c r="HF15" s="9">
        <v>59.374000000000002</v>
      </c>
      <c r="HG15" s="9">
        <v>37.905999999999999</v>
      </c>
      <c r="HH15" s="9">
        <v>3367.4189999999999</v>
      </c>
      <c r="HI15" s="9">
        <v>1796.9390000000001</v>
      </c>
      <c r="HJ15" s="9">
        <v>1570.48</v>
      </c>
      <c r="HK15" s="9">
        <v>677.48500000000001</v>
      </c>
      <c r="HL15" s="9">
        <v>346.596</v>
      </c>
      <c r="HM15" s="9">
        <v>330.88900000000001</v>
      </c>
      <c r="HN15" s="9">
        <v>177.55500000000001</v>
      </c>
      <c r="HO15" s="9">
        <v>94.807000000000002</v>
      </c>
      <c r="HP15" s="9">
        <v>82.748000000000005</v>
      </c>
      <c r="HQ15" s="9">
        <v>180.072</v>
      </c>
      <c r="HR15" s="9">
        <v>87.805000000000007</v>
      </c>
      <c r="HS15" s="9">
        <v>92.266999999999996</v>
      </c>
      <c r="HT15" s="9">
        <v>319.858</v>
      </c>
      <c r="HU15" s="9">
        <v>163.98400000000001</v>
      </c>
      <c r="HV15" s="9">
        <v>155.874</v>
      </c>
      <c r="HW15" s="9">
        <v>2689.9349999999999</v>
      </c>
      <c r="HX15" s="9">
        <v>1450.3430000000001</v>
      </c>
      <c r="HY15" s="9">
        <v>1239.5909999999999</v>
      </c>
      <c r="HZ15" s="9">
        <v>1246.9590000000001</v>
      </c>
      <c r="IA15" s="9">
        <v>647.60699999999997</v>
      </c>
      <c r="IB15" s="9">
        <v>599.35199999999998</v>
      </c>
      <c r="IC15" s="9">
        <v>367.89299999999997</v>
      </c>
      <c r="ID15" s="9">
        <v>181.00899999999999</v>
      </c>
      <c r="IE15" s="9">
        <v>186.88499999999999</v>
      </c>
      <c r="IF15" s="9">
        <v>374.65699999999998</v>
      </c>
      <c r="IG15" s="9">
        <v>203.38900000000001</v>
      </c>
      <c r="IH15" s="9">
        <v>171.268</v>
      </c>
      <c r="II15" s="9">
        <v>504.40899999999999</v>
      </c>
      <c r="IJ15" s="9">
        <v>263.209</v>
      </c>
      <c r="IK15" s="9">
        <v>241.2</v>
      </c>
      <c r="IL15" s="9">
        <v>1442.9749999999999</v>
      </c>
      <c r="IM15" s="9">
        <v>802.73699999999997</v>
      </c>
      <c r="IN15" s="9">
        <v>640.23900000000003</v>
      </c>
      <c r="IO15" s="9">
        <v>589.02200000000005</v>
      </c>
      <c r="IP15" s="9">
        <v>326.911</v>
      </c>
      <c r="IQ15" s="9">
        <v>262.11099999999999</v>
      </c>
    </row>
    <row r="16" spans="1:251">
      <c r="A16" s="10">
        <v>43862</v>
      </c>
      <c r="B16" s="9">
        <v>31.007000000000001</v>
      </c>
      <c r="C16" s="9">
        <v>73.197000000000003</v>
      </c>
      <c r="D16" s="9">
        <v>43.783000000000001</v>
      </c>
      <c r="E16" s="9">
        <v>29.414000000000001</v>
      </c>
      <c r="F16" s="9">
        <v>11.840999999999999</v>
      </c>
      <c r="G16" s="9">
        <v>5.7720000000000002</v>
      </c>
      <c r="H16" s="9">
        <v>6.069</v>
      </c>
      <c r="I16" s="9">
        <v>126.852</v>
      </c>
      <c r="J16" s="9">
        <v>69.316999999999993</v>
      </c>
      <c r="K16" s="9">
        <v>57.534999999999997</v>
      </c>
      <c r="L16" s="9">
        <v>594.62400000000002</v>
      </c>
      <c r="M16" s="9">
        <v>351.81200000000001</v>
      </c>
      <c r="N16" s="9">
        <v>242.81200000000001</v>
      </c>
      <c r="O16" s="9">
        <v>23.204999999999998</v>
      </c>
      <c r="P16" s="9">
        <v>12.942</v>
      </c>
      <c r="Q16" s="9">
        <v>10.263999999999999</v>
      </c>
      <c r="R16" s="9">
        <v>7.08</v>
      </c>
      <c r="S16" s="9">
        <v>4.5359999999999996</v>
      </c>
      <c r="T16" s="9">
        <v>2.5449999999999999</v>
      </c>
      <c r="U16" s="9">
        <v>6.827</v>
      </c>
      <c r="V16" s="9">
        <v>3.2829999999999999</v>
      </c>
      <c r="W16" s="9">
        <v>3.544</v>
      </c>
      <c r="X16" s="9">
        <v>9.298</v>
      </c>
      <c r="Y16" s="9">
        <v>5.1230000000000002</v>
      </c>
      <c r="Z16" s="9">
        <v>4.1749999999999998</v>
      </c>
      <c r="AA16" s="9">
        <v>571.41899999999998</v>
      </c>
      <c r="AB16" s="9">
        <v>338.87</v>
      </c>
      <c r="AC16" s="9">
        <v>232.54900000000001</v>
      </c>
      <c r="AD16" s="9">
        <v>83.677000000000007</v>
      </c>
      <c r="AE16" s="9">
        <v>55.075000000000003</v>
      </c>
      <c r="AF16" s="9">
        <v>28.602</v>
      </c>
      <c r="AG16" s="9">
        <v>16.065999999999999</v>
      </c>
      <c r="AH16" s="9">
        <v>10.196999999999999</v>
      </c>
      <c r="AI16" s="9">
        <v>5.8689999999999998</v>
      </c>
      <c r="AJ16" s="9">
        <v>18.667000000000002</v>
      </c>
      <c r="AK16" s="9">
        <v>12.108000000000001</v>
      </c>
      <c r="AL16" s="9">
        <v>6.5590000000000002</v>
      </c>
      <c r="AM16" s="9">
        <v>48.945</v>
      </c>
      <c r="AN16" s="9">
        <v>32.771000000000001</v>
      </c>
      <c r="AO16" s="9">
        <v>16.173999999999999</v>
      </c>
      <c r="AP16" s="9">
        <v>487.74099999999999</v>
      </c>
      <c r="AQ16" s="9">
        <v>283.79500000000002</v>
      </c>
      <c r="AR16" s="9">
        <v>203.946</v>
      </c>
      <c r="AS16" s="9">
        <v>90.394000000000005</v>
      </c>
      <c r="AT16" s="9">
        <v>56.06</v>
      </c>
      <c r="AU16" s="9">
        <v>34.334000000000003</v>
      </c>
      <c r="AV16" s="9">
        <v>397.34800000000001</v>
      </c>
      <c r="AW16" s="9">
        <v>227.73500000000001</v>
      </c>
      <c r="AX16" s="9">
        <v>169.613</v>
      </c>
      <c r="AY16" s="9">
        <v>124.91800000000001</v>
      </c>
      <c r="AZ16" s="9">
        <v>65.224999999999994</v>
      </c>
      <c r="BA16" s="9">
        <v>59.692999999999998</v>
      </c>
      <c r="BB16" s="9">
        <v>272.43</v>
      </c>
      <c r="BC16" s="9">
        <v>162.51</v>
      </c>
      <c r="BD16" s="9">
        <v>109.92</v>
      </c>
      <c r="BE16" s="9">
        <v>5.4340000000000002</v>
      </c>
      <c r="BF16" s="9">
        <v>2.8519999999999999</v>
      </c>
      <c r="BG16" s="9">
        <v>2.5819999999999999</v>
      </c>
      <c r="BH16" s="9">
        <v>589.19000000000005</v>
      </c>
      <c r="BI16" s="9">
        <v>348.96</v>
      </c>
      <c r="BJ16" s="9">
        <v>240.23099999999999</v>
      </c>
      <c r="BK16" s="9">
        <v>3983.8870000000002</v>
      </c>
      <c r="BL16" s="9">
        <v>1902.2470000000001</v>
      </c>
      <c r="BM16" s="9">
        <v>2081.64</v>
      </c>
      <c r="BN16" s="9">
        <v>164.363</v>
      </c>
      <c r="BO16" s="9">
        <v>93.503</v>
      </c>
      <c r="BP16" s="9">
        <v>70.86</v>
      </c>
      <c r="BQ16" s="9">
        <v>56.344999999999999</v>
      </c>
      <c r="BR16" s="9">
        <v>35.5</v>
      </c>
      <c r="BS16" s="9">
        <v>20.844999999999999</v>
      </c>
      <c r="BT16" s="9">
        <v>29.356000000000002</v>
      </c>
      <c r="BU16" s="9">
        <v>17.471</v>
      </c>
      <c r="BV16" s="9">
        <v>11.885999999999999</v>
      </c>
      <c r="BW16" s="9">
        <v>26.989000000000001</v>
      </c>
      <c r="BX16" s="9">
        <v>18.029</v>
      </c>
      <c r="BY16" s="9">
        <v>8.9589999999999996</v>
      </c>
      <c r="BZ16" s="9">
        <v>4.4089999999999998</v>
      </c>
      <c r="CA16" s="9">
        <v>1.381</v>
      </c>
      <c r="CB16" s="9">
        <v>3.028</v>
      </c>
      <c r="CC16" s="9">
        <v>5.8579999999999997</v>
      </c>
      <c r="CD16" s="9">
        <v>3.121</v>
      </c>
      <c r="CE16" s="9">
        <v>2.7370000000000001</v>
      </c>
      <c r="CF16" s="9">
        <v>102.16</v>
      </c>
      <c r="CG16" s="9">
        <v>54.881999999999998</v>
      </c>
      <c r="CH16" s="9">
        <v>47.279000000000003</v>
      </c>
      <c r="CI16" s="9">
        <v>61.517000000000003</v>
      </c>
      <c r="CJ16" s="9">
        <v>31.341999999999999</v>
      </c>
      <c r="CK16" s="9">
        <v>30.175000000000001</v>
      </c>
      <c r="CL16" s="9">
        <v>4.524</v>
      </c>
      <c r="CM16" s="9">
        <v>1.9430000000000001</v>
      </c>
      <c r="CN16" s="9">
        <v>2.5819999999999999</v>
      </c>
      <c r="CO16" s="9">
        <v>0.69699999999999995</v>
      </c>
      <c r="CP16" s="9">
        <v>0</v>
      </c>
      <c r="CQ16" s="9">
        <v>0.69699999999999995</v>
      </c>
      <c r="CR16" s="9">
        <v>56.993000000000002</v>
      </c>
      <c r="CS16" s="9">
        <v>29.4</v>
      </c>
      <c r="CT16" s="9">
        <v>27.593</v>
      </c>
      <c r="CU16" s="9">
        <v>51.935000000000002</v>
      </c>
      <c r="CV16" s="9">
        <v>29.512</v>
      </c>
      <c r="CW16" s="9">
        <v>22.422000000000001</v>
      </c>
      <c r="CX16" s="9">
        <v>8.7579999999999991</v>
      </c>
      <c r="CY16" s="9">
        <v>5.1029999999999998</v>
      </c>
      <c r="CZ16" s="9">
        <v>3.6549999999999998</v>
      </c>
      <c r="DA16" s="9">
        <v>0.90900000000000003</v>
      </c>
      <c r="DB16" s="9">
        <v>0.90900000000000003</v>
      </c>
      <c r="DC16" s="9">
        <v>0</v>
      </c>
      <c r="DD16" s="9">
        <v>0</v>
      </c>
      <c r="DE16" s="9">
        <v>0</v>
      </c>
      <c r="DF16" s="9">
        <v>0</v>
      </c>
      <c r="DG16" s="9">
        <v>51.026000000000003</v>
      </c>
      <c r="DH16" s="9">
        <v>28.603000000000002</v>
      </c>
      <c r="DI16" s="9">
        <v>22.422000000000001</v>
      </c>
      <c r="DJ16" s="9">
        <v>4128.1440000000002</v>
      </c>
      <c r="DK16" s="9">
        <v>2190.2950000000001</v>
      </c>
      <c r="DL16" s="9">
        <v>1937.85</v>
      </c>
      <c r="DM16" s="9">
        <v>737.47900000000004</v>
      </c>
      <c r="DN16" s="9">
        <v>363.17399999999998</v>
      </c>
      <c r="DO16" s="9">
        <v>374.30500000000001</v>
      </c>
      <c r="DP16" s="9">
        <v>175.947</v>
      </c>
      <c r="DQ16" s="9">
        <v>83.85</v>
      </c>
      <c r="DR16" s="9">
        <v>92.096999999999994</v>
      </c>
      <c r="DS16" s="9">
        <v>226.37200000000001</v>
      </c>
      <c r="DT16" s="9">
        <v>109.258</v>
      </c>
      <c r="DU16" s="9">
        <v>117.114</v>
      </c>
      <c r="DV16" s="9">
        <v>335.161</v>
      </c>
      <c r="DW16" s="9">
        <v>170.066</v>
      </c>
      <c r="DX16" s="9">
        <v>165.095</v>
      </c>
      <c r="DY16" s="9">
        <v>3390.665</v>
      </c>
      <c r="DZ16" s="9">
        <v>1827.1210000000001</v>
      </c>
      <c r="EA16" s="9">
        <v>1563.5440000000001</v>
      </c>
      <c r="EB16" s="9">
        <v>1580.367</v>
      </c>
      <c r="EC16" s="9">
        <v>822.73299999999995</v>
      </c>
      <c r="ED16" s="9">
        <v>757.63400000000001</v>
      </c>
      <c r="EE16" s="9">
        <v>434.36</v>
      </c>
      <c r="EF16" s="9">
        <v>214.93199999999999</v>
      </c>
      <c r="EG16" s="9">
        <v>219.428</v>
      </c>
      <c r="EH16" s="9">
        <v>512.18899999999996</v>
      </c>
      <c r="EI16" s="9">
        <v>271.98500000000001</v>
      </c>
      <c r="EJ16" s="9">
        <v>240.20400000000001</v>
      </c>
      <c r="EK16" s="9">
        <v>633.81799999999998</v>
      </c>
      <c r="EL16" s="9">
        <v>335.81599999999997</v>
      </c>
      <c r="EM16" s="9">
        <v>298.00200000000001</v>
      </c>
      <c r="EN16" s="9">
        <v>1810.298</v>
      </c>
      <c r="EO16" s="9">
        <v>1004.388</v>
      </c>
      <c r="EP16" s="9">
        <v>805.91</v>
      </c>
      <c r="EQ16" s="9">
        <v>683.06600000000003</v>
      </c>
      <c r="ER16" s="9">
        <v>368.91899999999998</v>
      </c>
      <c r="ES16" s="9">
        <v>314.14600000000002</v>
      </c>
      <c r="ET16" s="9">
        <v>1127.2329999999999</v>
      </c>
      <c r="EU16" s="9">
        <v>635.46900000000005</v>
      </c>
      <c r="EV16" s="9">
        <v>491.76400000000001</v>
      </c>
      <c r="EW16" s="9">
        <v>684.63199999999995</v>
      </c>
      <c r="EX16" s="9">
        <v>372.93599999999998</v>
      </c>
      <c r="EY16" s="9">
        <v>311.69600000000003</v>
      </c>
      <c r="EZ16" s="9">
        <v>442.601</v>
      </c>
      <c r="FA16" s="9">
        <v>262.53300000000002</v>
      </c>
      <c r="FB16" s="9">
        <v>180.06800000000001</v>
      </c>
      <c r="FC16" s="9">
        <v>323.40699999999998</v>
      </c>
      <c r="FD16" s="9">
        <v>167.001</v>
      </c>
      <c r="FE16" s="9">
        <v>156.40600000000001</v>
      </c>
      <c r="FF16" s="9">
        <v>3804.7370000000001</v>
      </c>
      <c r="FG16" s="9">
        <v>2023.2940000000001</v>
      </c>
      <c r="FH16" s="9">
        <v>1781.443</v>
      </c>
      <c r="FI16" s="9">
        <v>6559.48</v>
      </c>
      <c r="FJ16" s="9">
        <v>3236.97</v>
      </c>
      <c r="FK16" s="9">
        <v>3322.51</v>
      </c>
      <c r="FL16" s="9">
        <v>982.73299999999995</v>
      </c>
      <c r="FM16" s="9">
        <v>500.35</v>
      </c>
      <c r="FN16" s="9">
        <v>482.38299999999998</v>
      </c>
      <c r="FO16" s="9">
        <v>702.82100000000003</v>
      </c>
      <c r="FP16" s="9">
        <v>365.14299999999997</v>
      </c>
      <c r="FQ16" s="9">
        <v>337.678</v>
      </c>
      <c r="FR16" s="9">
        <v>471.46699999999998</v>
      </c>
      <c r="FS16" s="9">
        <v>259.31</v>
      </c>
      <c r="FT16" s="9">
        <v>212.15799999999999</v>
      </c>
      <c r="FU16" s="9">
        <v>231.35400000000001</v>
      </c>
      <c r="FV16" s="9">
        <v>105.834</v>
      </c>
      <c r="FW16" s="9">
        <v>125.52</v>
      </c>
      <c r="FX16" s="9">
        <v>96.706000000000003</v>
      </c>
      <c r="FY16" s="9">
        <v>38.164000000000001</v>
      </c>
      <c r="FZ16" s="9">
        <v>58.542000000000002</v>
      </c>
      <c r="GA16" s="9">
        <v>86.983999999999995</v>
      </c>
      <c r="GB16" s="9">
        <v>49.393999999999998</v>
      </c>
      <c r="GC16" s="9">
        <v>37.588999999999999</v>
      </c>
      <c r="GD16" s="9">
        <v>192.928</v>
      </c>
      <c r="GE16" s="9">
        <v>85.811999999999998</v>
      </c>
      <c r="GF16" s="9">
        <v>107.116</v>
      </c>
      <c r="GG16" s="9">
        <v>399.45299999999997</v>
      </c>
      <c r="GH16" s="9">
        <v>192.25700000000001</v>
      </c>
      <c r="GI16" s="9">
        <v>207.196</v>
      </c>
      <c r="GJ16" s="9">
        <v>244.31899999999999</v>
      </c>
      <c r="GK16" s="9">
        <v>126.664</v>
      </c>
      <c r="GL16" s="9">
        <v>117.654</v>
      </c>
      <c r="GM16" s="9">
        <v>26.9</v>
      </c>
      <c r="GN16" s="9">
        <v>9.3490000000000002</v>
      </c>
      <c r="GO16" s="9">
        <v>17.550999999999998</v>
      </c>
      <c r="GP16" s="9">
        <v>155.13499999999999</v>
      </c>
      <c r="GQ16" s="9">
        <v>65.593000000000004</v>
      </c>
      <c r="GR16" s="9">
        <v>89.542000000000002</v>
      </c>
      <c r="GS16" s="9">
        <v>203.86600000000001</v>
      </c>
      <c r="GT16" s="9">
        <v>109.95099999999999</v>
      </c>
      <c r="GU16" s="9">
        <v>93.915000000000006</v>
      </c>
      <c r="GV16" s="9">
        <v>82.700999999999993</v>
      </c>
      <c r="GW16" s="9">
        <v>52.110999999999997</v>
      </c>
      <c r="GX16" s="9">
        <v>30.588999999999999</v>
      </c>
      <c r="GY16" s="9">
        <v>79.088999999999999</v>
      </c>
      <c r="GZ16" s="9">
        <v>40.335999999999999</v>
      </c>
      <c r="HA16" s="9">
        <v>38.752000000000002</v>
      </c>
      <c r="HB16" s="9">
        <v>16.795999999999999</v>
      </c>
      <c r="HC16" s="9">
        <v>5.43</v>
      </c>
      <c r="HD16" s="9">
        <v>11.366</v>
      </c>
      <c r="HE16" s="9">
        <v>124.777</v>
      </c>
      <c r="HF16" s="9">
        <v>69.614000000000004</v>
      </c>
      <c r="HG16" s="9">
        <v>55.162999999999997</v>
      </c>
      <c r="HH16" s="9">
        <v>3427.8910000000001</v>
      </c>
      <c r="HI16" s="9">
        <v>1809.2809999999999</v>
      </c>
      <c r="HJ16" s="9">
        <v>1618.61</v>
      </c>
      <c r="HK16" s="9">
        <v>670.71699999999998</v>
      </c>
      <c r="HL16" s="9">
        <v>347.79199999999997</v>
      </c>
      <c r="HM16" s="9">
        <v>322.92399999999998</v>
      </c>
      <c r="HN16" s="9">
        <v>178.68799999999999</v>
      </c>
      <c r="HO16" s="9">
        <v>90.43</v>
      </c>
      <c r="HP16" s="9">
        <v>88.257999999999996</v>
      </c>
      <c r="HQ16" s="9">
        <v>189.71100000000001</v>
      </c>
      <c r="HR16" s="9">
        <v>101.387</v>
      </c>
      <c r="HS16" s="9">
        <v>88.323999999999998</v>
      </c>
      <c r="HT16" s="9">
        <v>302.31799999999998</v>
      </c>
      <c r="HU16" s="9">
        <v>155.976</v>
      </c>
      <c r="HV16" s="9">
        <v>146.34299999999999</v>
      </c>
      <c r="HW16" s="9">
        <v>2757.1750000000002</v>
      </c>
      <c r="HX16" s="9">
        <v>1461.489</v>
      </c>
      <c r="HY16" s="9">
        <v>1295.6859999999999</v>
      </c>
      <c r="HZ16" s="9">
        <v>1289.037</v>
      </c>
      <c r="IA16" s="9">
        <v>660.53200000000004</v>
      </c>
      <c r="IB16" s="9">
        <v>628.505</v>
      </c>
      <c r="IC16" s="9">
        <v>349.791</v>
      </c>
      <c r="ID16" s="9">
        <v>170.626</v>
      </c>
      <c r="IE16" s="9">
        <v>179.16499999999999</v>
      </c>
      <c r="IF16" s="9">
        <v>421.12400000000002</v>
      </c>
      <c r="IG16" s="9">
        <v>225.042</v>
      </c>
      <c r="IH16" s="9">
        <v>196.08199999999999</v>
      </c>
      <c r="II16" s="9">
        <v>518.12199999999996</v>
      </c>
      <c r="IJ16" s="9">
        <v>264.86399999999998</v>
      </c>
      <c r="IK16" s="9">
        <v>253.25700000000001</v>
      </c>
      <c r="IL16" s="9">
        <v>1468.1369999999999</v>
      </c>
      <c r="IM16" s="9">
        <v>800.95699999999999</v>
      </c>
      <c r="IN16" s="9">
        <v>667.18100000000004</v>
      </c>
      <c r="IO16" s="9">
        <v>580.06899999999996</v>
      </c>
      <c r="IP16" s="9">
        <v>311.09800000000001</v>
      </c>
      <c r="IQ16" s="9">
        <v>268.971</v>
      </c>
    </row>
    <row r="17" spans="1:251">
      <c r="A17" s="10">
        <v>44228</v>
      </c>
      <c r="B17" s="9">
        <v>56.838999999999999</v>
      </c>
      <c r="C17" s="9">
        <v>82.744</v>
      </c>
      <c r="D17" s="9">
        <v>43.040999999999997</v>
      </c>
      <c r="E17" s="9">
        <v>39.703000000000003</v>
      </c>
      <c r="F17" s="9">
        <v>11.917999999999999</v>
      </c>
      <c r="G17" s="9">
        <v>5.35</v>
      </c>
      <c r="H17" s="9">
        <v>6.569</v>
      </c>
      <c r="I17" s="9">
        <v>131.74799999999999</v>
      </c>
      <c r="J17" s="9">
        <v>65.903000000000006</v>
      </c>
      <c r="K17" s="9">
        <v>65.843999999999994</v>
      </c>
      <c r="L17" s="9">
        <v>650.09100000000001</v>
      </c>
      <c r="M17" s="9">
        <v>395.30200000000002</v>
      </c>
      <c r="N17" s="9">
        <v>254.79</v>
      </c>
      <c r="O17" s="9">
        <v>21.582000000000001</v>
      </c>
      <c r="P17" s="9">
        <v>13.618</v>
      </c>
      <c r="Q17" s="9">
        <v>7.9640000000000004</v>
      </c>
      <c r="R17" s="9">
        <v>4.6379999999999999</v>
      </c>
      <c r="S17" s="9">
        <v>3.5329999999999999</v>
      </c>
      <c r="T17" s="9">
        <v>1.105</v>
      </c>
      <c r="U17" s="9">
        <v>7.6150000000000002</v>
      </c>
      <c r="V17" s="9">
        <v>5.2389999999999999</v>
      </c>
      <c r="W17" s="9">
        <v>2.3759999999999999</v>
      </c>
      <c r="X17" s="9">
        <v>9.3290000000000006</v>
      </c>
      <c r="Y17" s="9">
        <v>4.8460000000000001</v>
      </c>
      <c r="Z17" s="9">
        <v>4.4829999999999997</v>
      </c>
      <c r="AA17" s="9">
        <v>628.51</v>
      </c>
      <c r="AB17" s="9">
        <v>381.68400000000003</v>
      </c>
      <c r="AC17" s="9">
        <v>246.82599999999999</v>
      </c>
      <c r="AD17" s="9">
        <v>78.856999999999999</v>
      </c>
      <c r="AE17" s="9">
        <v>49.918999999999997</v>
      </c>
      <c r="AF17" s="9">
        <v>28.937999999999999</v>
      </c>
      <c r="AG17" s="9">
        <v>13.689</v>
      </c>
      <c r="AH17" s="9">
        <v>9.3219999999999992</v>
      </c>
      <c r="AI17" s="9">
        <v>4.3680000000000003</v>
      </c>
      <c r="AJ17" s="9">
        <v>29.622</v>
      </c>
      <c r="AK17" s="9">
        <v>19.64</v>
      </c>
      <c r="AL17" s="9">
        <v>9.9819999999999993</v>
      </c>
      <c r="AM17" s="9">
        <v>35.545999999999999</v>
      </c>
      <c r="AN17" s="9">
        <v>20.957000000000001</v>
      </c>
      <c r="AO17" s="9">
        <v>14.589</v>
      </c>
      <c r="AP17" s="9">
        <v>549.65200000000004</v>
      </c>
      <c r="AQ17" s="9">
        <v>331.76400000000001</v>
      </c>
      <c r="AR17" s="9">
        <v>217.88800000000001</v>
      </c>
      <c r="AS17" s="9">
        <v>93.85</v>
      </c>
      <c r="AT17" s="9">
        <v>57.244999999999997</v>
      </c>
      <c r="AU17" s="9">
        <v>36.604999999999997</v>
      </c>
      <c r="AV17" s="9">
        <v>455.80200000000002</v>
      </c>
      <c r="AW17" s="9">
        <v>274.51900000000001</v>
      </c>
      <c r="AX17" s="9">
        <v>181.28299999999999</v>
      </c>
      <c r="AY17" s="9">
        <v>140.95699999999999</v>
      </c>
      <c r="AZ17" s="9">
        <v>82.771000000000001</v>
      </c>
      <c r="BA17" s="9">
        <v>58.186</v>
      </c>
      <c r="BB17" s="9">
        <v>314.84500000000003</v>
      </c>
      <c r="BC17" s="9">
        <v>191.74799999999999</v>
      </c>
      <c r="BD17" s="9">
        <v>123.09699999999999</v>
      </c>
      <c r="BE17" s="9">
        <v>5.6020000000000003</v>
      </c>
      <c r="BF17" s="9">
        <v>3.7530000000000001</v>
      </c>
      <c r="BG17" s="9">
        <v>1.85</v>
      </c>
      <c r="BH17" s="9">
        <v>644.48900000000003</v>
      </c>
      <c r="BI17" s="9">
        <v>391.54899999999998</v>
      </c>
      <c r="BJ17" s="9">
        <v>252.94</v>
      </c>
      <c r="BK17" s="9">
        <v>4215.0940000000001</v>
      </c>
      <c r="BL17" s="9">
        <v>1992.127</v>
      </c>
      <c r="BM17" s="9">
        <v>2222.9659999999999</v>
      </c>
      <c r="BN17" s="9">
        <v>155.172</v>
      </c>
      <c r="BO17" s="9">
        <v>94.284000000000006</v>
      </c>
      <c r="BP17" s="9">
        <v>60.887999999999998</v>
      </c>
      <c r="BQ17" s="9">
        <v>65.108000000000004</v>
      </c>
      <c r="BR17" s="9">
        <v>41.738999999999997</v>
      </c>
      <c r="BS17" s="9">
        <v>23.367999999999999</v>
      </c>
      <c r="BT17" s="9">
        <v>30.952999999999999</v>
      </c>
      <c r="BU17" s="9">
        <v>19.045999999999999</v>
      </c>
      <c r="BV17" s="9">
        <v>11.907</v>
      </c>
      <c r="BW17" s="9">
        <v>34.155000000000001</v>
      </c>
      <c r="BX17" s="9">
        <v>22.693000000000001</v>
      </c>
      <c r="BY17" s="9">
        <v>11.461</v>
      </c>
      <c r="BZ17" s="9">
        <v>8.3870000000000005</v>
      </c>
      <c r="CA17" s="9">
        <v>4.9450000000000003</v>
      </c>
      <c r="CB17" s="9">
        <v>3.4409999999999998</v>
      </c>
      <c r="CC17" s="9">
        <v>7.3970000000000002</v>
      </c>
      <c r="CD17" s="9">
        <v>3.8279999999999998</v>
      </c>
      <c r="CE17" s="9">
        <v>3.569</v>
      </c>
      <c r="CF17" s="9">
        <v>82.668000000000006</v>
      </c>
      <c r="CG17" s="9">
        <v>48.716999999999999</v>
      </c>
      <c r="CH17" s="9">
        <v>33.951000000000001</v>
      </c>
      <c r="CI17" s="9">
        <v>59.429000000000002</v>
      </c>
      <c r="CJ17" s="9">
        <v>35.026000000000003</v>
      </c>
      <c r="CK17" s="9">
        <v>24.402999999999999</v>
      </c>
      <c r="CL17" s="9">
        <v>2.7349999999999999</v>
      </c>
      <c r="CM17" s="9">
        <v>2.09</v>
      </c>
      <c r="CN17" s="9">
        <v>0.64500000000000002</v>
      </c>
      <c r="CO17" s="9">
        <v>0</v>
      </c>
      <c r="CP17" s="9">
        <v>0</v>
      </c>
      <c r="CQ17" s="9">
        <v>0</v>
      </c>
      <c r="CR17" s="9">
        <v>56.694000000000003</v>
      </c>
      <c r="CS17" s="9">
        <v>32.936</v>
      </c>
      <c r="CT17" s="9">
        <v>23.757000000000001</v>
      </c>
      <c r="CU17" s="9">
        <v>36.238</v>
      </c>
      <c r="CV17" s="9">
        <v>21.271999999999998</v>
      </c>
      <c r="CW17" s="9">
        <v>14.965999999999999</v>
      </c>
      <c r="CX17" s="9">
        <v>11.263</v>
      </c>
      <c r="CY17" s="9">
        <v>6.7889999999999997</v>
      </c>
      <c r="CZ17" s="9">
        <v>4.4740000000000002</v>
      </c>
      <c r="DA17" s="9">
        <v>2.867</v>
      </c>
      <c r="DB17" s="9">
        <v>1.663</v>
      </c>
      <c r="DC17" s="9">
        <v>1.204</v>
      </c>
      <c r="DD17" s="9">
        <v>0</v>
      </c>
      <c r="DE17" s="9">
        <v>0</v>
      </c>
      <c r="DF17" s="9">
        <v>0</v>
      </c>
      <c r="DG17" s="9">
        <v>33.371000000000002</v>
      </c>
      <c r="DH17" s="9">
        <v>19.609000000000002</v>
      </c>
      <c r="DI17" s="9">
        <v>13.762</v>
      </c>
      <c r="DJ17" s="9">
        <v>4116.92</v>
      </c>
      <c r="DK17" s="9">
        <v>2164.788</v>
      </c>
      <c r="DL17" s="9">
        <v>1952.133</v>
      </c>
      <c r="DM17" s="9">
        <v>709.28200000000004</v>
      </c>
      <c r="DN17" s="9">
        <v>364.76400000000001</v>
      </c>
      <c r="DO17" s="9">
        <v>344.51799999999997</v>
      </c>
      <c r="DP17" s="9">
        <v>206.643</v>
      </c>
      <c r="DQ17" s="9">
        <v>99.963999999999999</v>
      </c>
      <c r="DR17" s="9">
        <v>106.679</v>
      </c>
      <c r="DS17" s="9">
        <v>239.184</v>
      </c>
      <c r="DT17" s="9">
        <v>119.456</v>
      </c>
      <c r="DU17" s="9">
        <v>119.729</v>
      </c>
      <c r="DV17" s="9">
        <v>263.45400000000001</v>
      </c>
      <c r="DW17" s="9">
        <v>145.34399999999999</v>
      </c>
      <c r="DX17" s="9">
        <v>118.111</v>
      </c>
      <c r="DY17" s="9">
        <v>3407.6390000000001</v>
      </c>
      <c r="DZ17" s="9">
        <v>1800.0239999999999</v>
      </c>
      <c r="EA17" s="9">
        <v>1607.615</v>
      </c>
      <c r="EB17" s="9">
        <v>1494.3520000000001</v>
      </c>
      <c r="EC17" s="9">
        <v>764.70299999999997</v>
      </c>
      <c r="ED17" s="9">
        <v>729.649</v>
      </c>
      <c r="EE17" s="9">
        <v>398.46</v>
      </c>
      <c r="EF17" s="9">
        <v>208.71700000000001</v>
      </c>
      <c r="EG17" s="9">
        <v>189.74199999999999</v>
      </c>
      <c r="EH17" s="9">
        <v>457.14699999999999</v>
      </c>
      <c r="EI17" s="9">
        <v>222.124</v>
      </c>
      <c r="EJ17" s="9">
        <v>235.023</v>
      </c>
      <c r="EK17" s="9">
        <v>638.745</v>
      </c>
      <c r="EL17" s="9">
        <v>333.86200000000002</v>
      </c>
      <c r="EM17" s="9">
        <v>304.88299999999998</v>
      </c>
      <c r="EN17" s="9">
        <v>1913.287</v>
      </c>
      <c r="EO17" s="9">
        <v>1035.3209999999999</v>
      </c>
      <c r="EP17" s="9">
        <v>877.96600000000001</v>
      </c>
      <c r="EQ17" s="9">
        <v>737.37599999999998</v>
      </c>
      <c r="ER17" s="9">
        <v>387.56799999999998</v>
      </c>
      <c r="ES17" s="9">
        <v>349.80799999999999</v>
      </c>
      <c r="ET17" s="9">
        <v>1175.9110000000001</v>
      </c>
      <c r="EU17" s="9">
        <v>647.75300000000004</v>
      </c>
      <c r="EV17" s="9">
        <v>528.15800000000002</v>
      </c>
      <c r="EW17" s="9">
        <v>698.20500000000004</v>
      </c>
      <c r="EX17" s="9">
        <v>359.46699999999998</v>
      </c>
      <c r="EY17" s="9">
        <v>338.738</v>
      </c>
      <c r="EZ17" s="9">
        <v>477.70600000000002</v>
      </c>
      <c r="FA17" s="9">
        <v>288.286</v>
      </c>
      <c r="FB17" s="9">
        <v>189.42</v>
      </c>
      <c r="FC17" s="9">
        <v>284.613</v>
      </c>
      <c r="FD17" s="9">
        <v>154.69</v>
      </c>
      <c r="FE17" s="9">
        <v>129.923</v>
      </c>
      <c r="FF17" s="9">
        <v>3832.308</v>
      </c>
      <c r="FG17" s="9">
        <v>2010.098</v>
      </c>
      <c r="FH17" s="9">
        <v>1822.2090000000001</v>
      </c>
      <c r="FI17" s="9">
        <v>6570.549</v>
      </c>
      <c r="FJ17" s="9">
        <v>3224.895</v>
      </c>
      <c r="FK17" s="9">
        <v>3345.654</v>
      </c>
      <c r="FL17" s="9">
        <v>939.14700000000005</v>
      </c>
      <c r="FM17" s="9">
        <v>455.80599999999998</v>
      </c>
      <c r="FN17" s="9">
        <v>483.34100000000001</v>
      </c>
      <c r="FO17" s="9">
        <v>690.55799999999999</v>
      </c>
      <c r="FP17" s="9">
        <v>347.5</v>
      </c>
      <c r="FQ17" s="9">
        <v>343.05900000000003</v>
      </c>
      <c r="FR17" s="9">
        <v>436.65899999999999</v>
      </c>
      <c r="FS17" s="9">
        <v>234.369</v>
      </c>
      <c r="FT17" s="9">
        <v>202.29</v>
      </c>
      <c r="FU17" s="9">
        <v>253.899</v>
      </c>
      <c r="FV17" s="9">
        <v>113.131</v>
      </c>
      <c r="FW17" s="9">
        <v>140.768</v>
      </c>
      <c r="FX17" s="9">
        <v>76.733000000000004</v>
      </c>
      <c r="FY17" s="9">
        <v>37.488999999999997</v>
      </c>
      <c r="FZ17" s="9">
        <v>39.244</v>
      </c>
      <c r="GA17" s="9">
        <v>81.043999999999997</v>
      </c>
      <c r="GB17" s="9">
        <v>46.536999999999999</v>
      </c>
      <c r="GC17" s="9">
        <v>34.506999999999998</v>
      </c>
      <c r="GD17" s="9">
        <v>167.54499999999999</v>
      </c>
      <c r="GE17" s="9">
        <v>61.768999999999998</v>
      </c>
      <c r="GF17" s="9">
        <v>105.776</v>
      </c>
      <c r="GG17" s="9">
        <v>325.32100000000003</v>
      </c>
      <c r="GH17" s="9">
        <v>150.25700000000001</v>
      </c>
      <c r="GI17" s="9">
        <v>175.06299999999999</v>
      </c>
      <c r="GJ17" s="9">
        <v>192.733</v>
      </c>
      <c r="GK17" s="9">
        <v>101.44199999999999</v>
      </c>
      <c r="GL17" s="9">
        <v>91.29</v>
      </c>
      <c r="GM17" s="9">
        <v>17.565000000000001</v>
      </c>
      <c r="GN17" s="9">
        <v>10.172000000000001</v>
      </c>
      <c r="GO17" s="9">
        <v>7.3929999999999998</v>
      </c>
      <c r="GP17" s="9">
        <v>132.58799999999999</v>
      </c>
      <c r="GQ17" s="9">
        <v>48.814999999999998</v>
      </c>
      <c r="GR17" s="9">
        <v>83.772999999999996</v>
      </c>
      <c r="GS17" s="9">
        <v>207.881</v>
      </c>
      <c r="GT17" s="9">
        <v>112.738</v>
      </c>
      <c r="GU17" s="9">
        <v>95.143000000000001</v>
      </c>
      <c r="GV17" s="9">
        <v>109.08</v>
      </c>
      <c r="GW17" s="9">
        <v>62.01</v>
      </c>
      <c r="GX17" s="9">
        <v>47.07</v>
      </c>
      <c r="GY17" s="9">
        <v>91.88</v>
      </c>
      <c r="GZ17" s="9">
        <v>53.247</v>
      </c>
      <c r="HA17" s="9">
        <v>38.633000000000003</v>
      </c>
      <c r="HB17" s="9">
        <v>20.893000000000001</v>
      </c>
      <c r="HC17" s="9">
        <v>10.9</v>
      </c>
      <c r="HD17" s="9">
        <v>9.9930000000000003</v>
      </c>
      <c r="HE17" s="9">
        <v>116.001</v>
      </c>
      <c r="HF17" s="9">
        <v>59.491</v>
      </c>
      <c r="HG17" s="9">
        <v>56.51</v>
      </c>
      <c r="HH17" s="9">
        <v>3410.0639999999999</v>
      </c>
      <c r="HI17" s="9">
        <v>1801.558</v>
      </c>
      <c r="HJ17" s="9">
        <v>1608.5060000000001</v>
      </c>
      <c r="HK17" s="9">
        <v>567.89400000000001</v>
      </c>
      <c r="HL17" s="9">
        <v>278.24099999999999</v>
      </c>
      <c r="HM17" s="9">
        <v>289.65300000000002</v>
      </c>
      <c r="HN17" s="9">
        <v>172.52699999999999</v>
      </c>
      <c r="HO17" s="9">
        <v>78.875</v>
      </c>
      <c r="HP17" s="9">
        <v>93.652000000000001</v>
      </c>
      <c r="HQ17" s="9">
        <v>187.89400000000001</v>
      </c>
      <c r="HR17" s="9">
        <v>82.117999999999995</v>
      </c>
      <c r="HS17" s="9">
        <v>105.777</v>
      </c>
      <c r="HT17" s="9">
        <v>207.47300000000001</v>
      </c>
      <c r="HU17" s="9">
        <v>117.248</v>
      </c>
      <c r="HV17" s="9">
        <v>90.224999999999994</v>
      </c>
      <c r="HW17" s="9">
        <v>2842.1709999999998</v>
      </c>
      <c r="HX17" s="9">
        <v>1523.318</v>
      </c>
      <c r="HY17" s="9">
        <v>1318.8530000000001</v>
      </c>
      <c r="HZ17" s="9">
        <v>1295.5730000000001</v>
      </c>
      <c r="IA17" s="9">
        <v>675.34199999999998</v>
      </c>
      <c r="IB17" s="9">
        <v>620.23099999999999</v>
      </c>
      <c r="IC17" s="9">
        <v>315.78199999999998</v>
      </c>
      <c r="ID17" s="9">
        <v>142.804</v>
      </c>
      <c r="IE17" s="9">
        <v>172.977</v>
      </c>
      <c r="IF17" s="9">
        <v>405.654</v>
      </c>
      <c r="IG17" s="9">
        <v>225.964</v>
      </c>
      <c r="IH17" s="9">
        <v>179.69</v>
      </c>
      <c r="II17" s="9">
        <v>574.13800000000003</v>
      </c>
      <c r="IJ17" s="9">
        <v>306.57400000000001</v>
      </c>
      <c r="IK17" s="9">
        <v>267.56400000000002</v>
      </c>
      <c r="IL17" s="9">
        <v>1546.597</v>
      </c>
      <c r="IM17" s="9">
        <v>847.976</v>
      </c>
      <c r="IN17" s="9">
        <v>698.62199999999996</v>
      </c>
      <c r="IO17" s="9">
        <v>651.59900000000005</v>
      </c>
      <c r="IP17" s="9">
        <v>357.00200000000001</v>
      </c>
      <c r="IQ17" s="9">
        <v>294.596</v>
      </c>
    </row>
    <row r="18" spans="1:251">
      <c r="A18" s="10">
        <v>44593</v>
      </c>
      <c r="B18" s="9">
        <v>34.872</v>
      </c>
      <c r="C18" s="9">
        <v>68.867000000000004</v>
      </c>
      <c r="D18" s="9">
        <v>39.158000000000001</v>
      </c>
      <c r="E18" s="9">
        <v>29.71</v>
      </c>
      <c r="F18" s="9">
        <v>5.226</v>
      </c>
      <c r="G18" s="9">
        <v>3.4409999999999998</v>
      </c>
      <c r="H18" s="9">
        <v>1.7849999999999999</v>
      </c>
      <c r="I18" s="9">
        <v>92.363</v>
      </c>
      <c r="J18" s="9">
        <v>44.904000000000003</v>
      </c>
      <c r="K18" s="9">
        <v>47.459000000000003</v>
      </c>
      <c r="L18" s="9">
        <v>642.85</v>
      </c>
      <c r="M18" s="9">
        <v>386.42200000000003</v>
      </c>
      <c r="N18" s="9">
        <v>256.428</v>
      </c>
      <c r="O18" s="9">
        <v>28.995999999999999</v>
      </c>
      <c r="P18" s="9">
        <v>14.255000000000001</v>
      </c>
      <c r="Q18" s="9">
        <v>14.741</v>
      </c>
      <c r="R18" s="9">
        <v>9.2650000000000006</v>
      </c>
      <c r="S18" s="9">
        <v>3.5489999999999999</v>
      </c>
      <c r="T18" s="9">
        <v>5.7149999999999999</v>
      </c>
      <c r="U18" s="9">
        <v>5.4279999999999999</v>
      </c>
      <c r="V18" s="9">
        <v>4.2789999999999999</v>
      </c>
      <c r="W18" s="9">
        <v>1.1479999999999999</v>
      </c>
      <c r="X18" s="9">
        <v>14.304</v>
      </c>
      <c r="Y18" s="9">
        <v>6.4269999999999996</v>
      </c>
      <c r="Z18" s="9">
        <v>7.8769999999999998</v>
      </c>
      <c r="AA18" s="9">
        <v>613.85400000000004</v>
      </c>
      <c r="AB18" s="9">
        <v>372.16699999999997</v>
      </c>
      <c r="AC18" s="9">
        <v>241.68700000000001</v>
      </c>
      <c r="AD18" s="9">
        <v>86.513000000000005</v>
      </c>
      <c r="AE18" s="9">
        <v>55.235999999999997</v>
      </c>
      <c r="AF18" s="9">
        <v>31.277000000000001</v>
      </c>
      <c r="AG18" s="9">
        <v>16.605</v>
      </c>
      <c r="AH18" s="9">
        <v>12.125999999999999</v>
      </c>
      <c r="AI18" s="9">
        <v>4.4800000000000004</v>
      </c>
      <c r="AJ18" s="9">
        <v>23.762</v>
      </c>
      <c r="AK18" s="9">
        <v>14.198</v>
      </c>
      <c r="AL18" s="9">
        <v>9.5640000000000001</v>
      </c>
      <c r="AM18" s="9">
        <v>46.145000000000003</v>
      </c>
      <c r="AN18" s="9">
        <v>28.911999999999999</v>
      </c>
      <c r="AO18" s="9">
        <v>17.233000000000001</v>
      </c>
      <c r="AP18" s="9">
        <v>527.34100000000001</v>
      </c>
      <c r="AQ18" s="9">
        <v>316.93099999999998</v>
      </c>
      <c r="AR18" s="9">
        <v>210.41</v>
      </c>
      <c r="AS18" s="9">
        <v>86.584999999999994</v>
      </c>
      <c r="AT18" s="9">
        <v>51.036999999999999</v>
      </c>
      <c r="AU18" s="9">
        <v>35.548000000000002</v>
      </c>
      <c r="AV18" s="9">
        <v>440.75700000000001</v>
      </c>
      <c r="AW18" s="9">
        <v>265.89400000000001</v>
      </c>
      <c r="AX18" s="9">
        <v>174.863</v>
      </c>
      <c r="AY18" s="9">
        <v>133.23099999999999</v>
      </c>
      <c r="AZ18" s="9">
        <v>72.525000000000006</v>
      </c>
      <c r="BA18" s="9">
        <v>60.706000000000003</v>
      </c>
      <c r="BB18" s="9">
        <v>307.52499999999998</v>
      </c>
      <c r="BC18" s="9">
        <v>193.369</v>
      </c>
      <c r="BD18" s="9">
        <v>114.15600000000001</v>
      </c>
      <c r="BE18" s="9">
        <v>9.6760000000000002</v>
      </c>
      <c r="BF18" s="9">
        <v>3.0920000000000001</v>
      </c>
      <c r="BG18" s="9">
        <v>6.5839999999999996</v>
      </c>
      <c r="BH18" s="9">
        <v>633.17399999999998</v>
      </c>
      <c r="BI18" s="9">
        <v>383.33</v>
      </c>
      <c r="BJ18" s="9">
        <v>249.84399999999999</v>
      </c>
      <c r="BK18" s="9">
        <v>4289.1689999999999</v>
      </c>
      <c r="BL18" s="9">
        <v>2031.2139999999999</v>
      </c>
      <c r="BM18" s="9">
        <v>2257.9549999999999</v>
      </c>
      <c r="BN18" s="9">
        <v>172.53899999999999</v>
      </c>
      <c r="BO18" s="9">
        <v>94.531999999999996</v>
      </c>
      <c r="BP18" s="9">
        <v>78.007000000000005</v>
      </c>
      <c r="BQ18" s="9">
        <v>60.96</v>
      </c>
      <c r="BR18" s="9">
        <v>37.951999999999998</v>
      </c>
      <c r="BS18" s="9">
        <v>23.007999999999999</v>
      </c>
      <c r="BT18" s="9">
        <v>35.661000000000001</v>
      </c>
      <c r="BU18" s="9">
        <v>20.574999999999999</v>
      </c>
      <c r="BV18" s="9">
        <v>15.086</v>
      </c>
      <c r="BW18" s="9">
        <v>25.298999999999999</v>
      </c>
      <c r="BX18" s="9">
        <v>17.376999999999999</v>
      </c>
      <c r="BY18" s="9">
        <v>7.9210000000000003</v>
      </c>
      <c r="BZ18" s="9">
        <v>1.4510000000000001</v>
      </c>
      <c r="CA18" s="9">
        <v>0.21299999999999999</v>
      </c>
      <c r="CB18" s="9">
        <v>1.238</v>
      </c>
      <c r="CC18" s="9">
        <v>7.0670000000000002</v>
      </c>
      <c r="CD18" s="9">
        <v>5.26</v>
      </c>
      <c r="CE18" s="9">
        <v>1.8069999999999999</v>
      </c>
      <c r="CF18" s="9">
        <v>104.512</v>
      </c>
      <c r="CG18" s="9">
        <v>51.32</v>
      </c>
      <c r="CH18" s="9">
        <v>53.192999999999998</v>
      </c>
      <c r="CI18" s="9">
        <v>86.075999999999993</v>
      </c>
      <c r="CJ18" s="9">
        <v>39.738999999999997</v>
      </c>
      <c r="CK18" s="9">
        <v>46.337000000000003</v>
      </c>
      <c r="CL18" s="9">
        <v>7.3570000000000002</v>
      </c>
      <c r="CM18" s="9">
        <v>3.0409999999999999</v>
      </c>
      <c r="CN18" s="9">
        <v>4.3159999999999998</v>
      </c>
      <c r="CO18" s="9">
        <v>0.41</v>
      </c>
      <c r="CP18" s="9">
        <v>0.11799999999999999</v>
      </c>
      <c r="CQ18" s="9">
        <v>0.29199999999999998</v>
      </c>
      <c r="CR18" s="9">
        <v>78.718000000000004</v>
      </c>
      <c r="CS18" s="9">
        <v>36.697000000000003</v>
      </c>
      <c r="CT18" s="9">
        <v>42.021000000000001</v>
      </c>
      <c r="CU18" s="9">
        <v>35.179000000000002</v>
      </c>
      <c r="CV18" s="9">
        <v>19.933</v>
      </c>
      <c r="CW18" s="9">
        <v>15.246</v>
      </c>
      <c r="CX18" s="9">
        <v>7.2409999999999997</v>
      </c>
      <c r="CY18" s="9">
        <v>3.19</v>
      </c>
      <c r="CZ18" s="9">
        <v>4.0510000000000002</v>
      </c>
      <c r="DA18" s="9">
        <v>2.319</v>
      </c>
      <c r="DB18" s="9">
        <v>5.0999999999999997E-2</v>
      </c>
      <c r="DC18" s="9">
        <v>2.2679999999999998</v>
      </c>
      <c r="DD18" s="9">
        <v>0.48699999999999999</v>
      </c>
      <c r="DE18" s="9">
        <v>0</v>
      </c>
      <c r="DF18" s="9">
        <v>0.48699999999999999</v>
      </c>
      <c r="DG18" s="9">
        <v>32.860999999999997</v>
      </c>
      <c r="DH18" s="9">
        <v>19.882999999999999</v>
      </c>
      <c r="DI18" s="9">
        <v>12.978</v>
      </c>
      <c r="DJ18" s="9">
        <v>4215.2510000000002</v>
      </c>
      <c r="DK18" s="9">
        <v>2200.1550000000002</v>
      </c>
      <c r="DL18" s="9">
        <v>2015.096</v>
      </c>
      <c r="DM18" s="9">
        <v>820.07600000000002</v>
      </c>
      <c r="DN18" s="9">
        <v>408.33300000000003</v>
      </c>
      <c r="DO18" s="9">
        <v>411.74299999999999</v>
      </c>
      <c r="DP18" s="9">
        <v>218.08799999999999</v>
      </c>
      <c r="DQ18" s="9">
        <v>112.876</v>
      </c>
      <c r="DR18" s="9">
        <v>105.212</v>
      </c>
      <c r="DS18" s="9">
        <v>225.715</v>
      </c>
      <c r="DT18" s="9">
        <v>105.94</v>
      </c>
      <c r="DU18" s="9">
        <v>119.776</v>
      </c>
      <c r="DV18" s="9">
        <v>376.27300000000002</v>
      </c>
      <c r="DW18" s="9">
        <v>189.517</v>
      </c>
      <c r="DX18" s="9">
        <v>186.756</v>
      </c>
      <c r="DY18" s="9">
        <v>3395.1750000000002</v>
      </c>
      <c r="DZ18" s="9">
        <v>1791.8219999999999</v>
      </c>
      <c r="EA18" s="9">
        <v>1603.3520000000001</v>
      </c>
      <c r="EB18" s="9">
        <v>1494.163</v>
      </c>
      <c r="EC18" s="9">
        <v>758.36800000000005</v>
      </c>
      <c r="ED18" s="9">
        <v>735.79499999999996</v>
      </c>
      <c r="EE18" s="9">
        <v>402.51100000000002</v>
      </c>
      <c r="EF18" s="9">
        <v>208.53299999999999</v>
      </c>
      <c r="EG18" s="9">
        <v>193.97800000000001</v>
      </c>
      <c r="EH18" s="9">
        <v>453.21600000000001</v>
      </c>
      <c r="EI18" s="9">
        <v>225.88399999999999</v>
      </c>
      <c r="EJ18" s="9">
        <v>227.33199999999999</v>
      </c>
      <c r="EK18" s="9">
        <v>638.43600000000004</v>
      </c>
      <c r="EL18" s="9">
        <v>323.95100000000002</v>
      </c>
      <c r="EM18" s="9">
        <v>314.48500000000001</v>
      </c>
      <c r="EN18" s="9">
        <v>1901.0119999999999</v>
      </c>
      <c r="EO18" s="9">
        <v>1033.4549999999999</v>
      </c>
      <c r="EP18" s="9">
        <v>867.55700000000002</v>
      </c>
      <c r="EQ18" s="9">
        <v>754.303</v>
      </c>
      <c r="ER18" s="9">
        <v>402.81799999999998</v>
      </c>
      <c r="ES18" s="9">
        <v>351.48500000000001</v>
      </c>
      <c r="ET18" s="9">
        <v>1146.7090000000001</v>
      </c>
      <c r="EU18" s="9">
        <v>630.63699999999994</v>
      </c>
      <c r="EV18" s="9">
        <v>516.07299999999998</v>
      </c>
      <c r="EW18" s="9">
        <v>668.00199999999995</v>
      </c>
      <c r="EX18" s="9">
        <v>351.80099999999999</v>
      </c>
      <c r="EY18" s="9">
        <v>316.20100000000002</v>
      </c>
      <c r="EZ18" s="9">
        <v>478.70699999999999</v>
      </c>
      <c r="FA18" s="9">
        <v>278.83600000000001</v>
      </c>
      <c r="FB18" s="9">
        <v>199.87100000000001</v>
      </c>
      <c r="FC18" s="9">
        <v>348.90199999999999</v>
      </c>
      <c r="FD18" s="9">
        <v>174.08099999999999</v>
      </c>
      <c r="FE18" s="9">
        <v>174.821</v>
      </c>
      <c r="FF18" s="9">
        <v>3866.3490000000002</v>
      </c>
      <c r="FG18" s="9">
        <v>2026.0740000000001</v>
      </c>
      <c r="FH18" s="9">
        <v>1840.2750000000001</v>
      </c>
      <c r="FI18" s="9">
        <v>6627.2939999999999</v>
      </c>
      <c r="FJ18" s="9">
        <v>3259.556</v>
      </c>
      <c r="FK18" s="9">
        <v>3367.7379999999998</v>
      </c>
      <c r="FL18" s="9">
        <v>1040.4390000000001</v>
      </c>
      <c r="FM18" s="9">
        <v>496.96600000000001</v>
      </c>
      <c r="FN18" s="9">
        <v>543.47299999999996</v>
      </c>
      <c r="FO18" s="9">
        <v>782.64800000000002</v>
      </c>
      <c r="FP18" s="9">
        <v>381.48099999999999</v>
      </c>
      <c r="FQ18" s="9">
        <v>401.16800000000001</v>
      </c>
      <c r="FR18" s="9">
        <v>526.21299999999997</v>
      </c>
      <c r="FS18" s="9">
        <v>256.16800000000001</v>
      </c>
      <c r="FT18" s="9">
        <v>270.04500000000002</v>
      </c>
      <c r="FU18" s="9">
        <v>256.435</v>
      </c>
      <c r="FV18" s="9">
        <v>125.312</v>
      </c>
      <c r="FW18" s="9">
        <v>131.12299999999999</v>
      </c>
      <c r="FX18" s="9">
        <v>78.340999999999994</v>
      </c>
      <c r="FY18" s="9">
        <v>32.146999999999998</v>
      </c>
      <c r="FZ18" s="9">
        <v>46.195</v>
      </c>
      <c r="GA18" s="9">
        <v>58.249000000000002</v>
      </c>
      <c r="GB18" s="9">
        <v>30.940999999999999</v>
      </c>
      <c r="GC18" s="9">
        <v>27.308</v>
      </c>
      <c r="GD18" s="9">
        <v>199.541</v>
      </c>
      <c r="GE18" s="9">
        <v>84.543999999999997</v>
      </c>
      <c r="GF18" s="9">
        <v>114.998</v>
      </c>
      <c r="GG18" s="9">
        <v>444.03</v>
      </c>
      <c r="GH18" s="9">
        <v>201.07900000000001</v>
      </c>
      <c r="GI18" s="9">
        <v>242.95099999999999</v>
      </c>
      <c r="GJ18" s="9">
        <v>281.56</v>
      </c>
      <c r="GK18" s="9">
        <v>134.75</v>
      </c>
      <c r="GL18" s="9">
        <v>146.81</v>
      </c>
      <c r="GM18" s="9">
        <v>21.341999999999999</v>
      </c>
      <c r="GN18" s="9">
        <v>9.2680000000000007</v>
      </c>
      <c r="GO18" s="9">
        <v>12.073</v>
      </c>
      <c r="GP18" s="9">
        <v>162.47</v>
      </c>
      <c r="GQ18" s="9">
        <v>66.328999999999994</v>
      </c>
      <c r="GR18" s="9">
        <v>96.141000000000005</v>
      </c>
      <c r="GS18" s="9">
        <v>162.66200000000001</v>
      </c>
      <c r="GT18" s="9">
        <v>88.486999999999995</v>
      </c>
      <c r="GU18" s="9">
        <v>74.174999999999997</v>
      </c>
      <c r="GV18" s="9">
        <v>70.346999999999994</v>
      </c>
      <c r="GW18" s="9">
        <v>33.47</v>
      </c>
      <c r="GX18" s="9">
        <v>36.877000000000002</v>
      </c>
      <c r="GY18" s="9">
        <v>67.341999999999999</v>
      </c>
      <c r="GZ18" s="9">
        <v>39.331000000000003</v>
      </c>
      <c r="HA18" s="9">
        <v>28.010999999999999</v>
      </c>
      <c r="HB18" s="9">
        <v>9.3290000000000006</v>
      </c>
      <c r="HC18" s="9">
        <v>4.8760000000000003</v>
      </c>
      <c r="HD18" s="9">
        <v>4.4530000000000003</v>
      </c>
      <c r="HE18" s="9">
        <v>95.32</v>
      </c>
      <c r="HF18" s="9">
        <v>49.155999999999999</v>
      </c>
      <c r="HG18" s="9">
        <v>46.164000000000001</v>
      </c>
      <c r="HH18" s="9">
        <v>3483.9639999999999</v>
      </c>
      <c r="HI18" s="9">
        <v>1838.5830000000001</v>
      </c>
      <c r="HJ18" s="9">
        <v>1645.3810000000001</v>
      </c>
      <c r="HK18" s="9">
        <v>780.70899999999995</v>
      </c>
      <c r="HL18" s="9">
        <v>387.53699999999998</v>
      </c>
      <c r="HM18" s="9">
        <v>393.17200000000003</v>
      </c>
      <c r="HN18" s="9">
        <v>204.774</v>
      </c>
      <c r="HO18" s="9">
        <v>106.544</v>
      </c>
      <c r="HP18" s="9">
        <v>98.230999999999995</v>
      </c>
      <c r="HQ18" s="9">
        <v>231.61799999999999</v>
      </c>
      <c r="HR18" s="9">
        <v>108.67700000000001</v>
      </c>
      <c r="HS18" s="9">
        <v>122.941</v>
      </c>
      <c r="HT18" s="9">
        <v>344.31599999999997</v>
      </c>
      <c r="HU18" s="9">
        <v>172.316</v>
      </c>
      <c r="HV18" s="9">
        <v>172</v>
      </c>
      <c r="HW18" s="9">
        <v>2703.2550000000001</v>
      </c>
      <c r="HX18" s="9">
        <v>1451.0450000000001</v>
      </c>
      <c r="HY18" s="9">
        <v>1252.21</v>
      </c>
      <c r="HZ18" s="9">
        <v>1161.434</v>
      </c>
      <c r="IA18" s="9">
        <v>602.71600000000001</v>
      </c>
      <c r="IB18" s="9">
        <v>558.71900000000005</v>
      </c>
      <c r="IC18" s="9">
        <v>316.95999999999998</v>
      </c>
      <c r="ID18" s="9">
        <v>156.31</v>
      </c>
      <c r="IE18" s="9">
        <v>160.649</v>
      </c>
      <c r="IF18" s="9">
        <v>310.66800000000001</v>
      </c>
      <c r="IG18" s="9">
        <v>171.904</v>
      </c>
      <c r="IH18" s="9">
        <v>138.76400000000001</v>
      </c>
      <c r="II18" s="9">
        <v>533.80700000000002</v>
      </c>
      <c r="IJ18" s="9">
        <v>274.50099999999998</v>
      </c>
      <c r="IK18" s="9">
        <v>259.30599999999998</v>
      </c>
      <c r="IL18" s="9">
        <v>1541.8209999999999</v>
      </c>
      <c r="IM18" s="9">
        <v>848.32899999999995</v>
      </c>
      <c r="IN18" s="9">
        <v>693.49099999999999</v>
      </c>
      <c r="IO18" s="9">
        <v>633.57399999999996</v>
      </c>
      <c r="IP18" s="9">
        <v>333.3</v>
      </c>
      <c r="IQ18" s="9">
        <v>300.274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786.60299999999995</v>
      </c>
      <c r="C11" s="9">
        <v>462.58100000000002</v>
      </c>
      <c r="D11" s="9">
        <v>324.02300000000002</v>
      </c>
      <c r="E11" s="9">
        <v>463.03300000000002</v>
      </c>
      <c r="F11" s="9">
        <v>254.976</v>
      </c>
      <c r="G11" s="9">
        <v>208.05699999999999</v>
      </c>
      <c r="H11" s="9">
        <v>323.57</v>
      </c>
      <c r="I11" s="9">
        <v>207.60400000000001</v>
      </c>
      <c r="J11" s="9">
        <v>115.96599999999999</v>
      </c>
      <c r="K11" s="9">
        <v>238.578</v>
      </c>
      <c r="L11" s="9">
        <v>135.13399999999999</v>
      </c>
      <c r="M11" s="9">
        <v>103.444</v>
      </c>
      <c r="N11" s="9">
        <v>2742.7629999999999</v>
      </c>
      <c r="O11" s="9">
        <v>1474.8309999999999</v>
      </c>
      <c r="P11" s="9">
        <v>1267.932</v>
      </c>
      <c r="Q11" s="9">
        <v>4783.8900000000003</v>
      </c>
      <c r="R11" s="9">
        <v>2362.6080000000002</v>
      </c>
      <c r="S11" s="9">
        <v>2421.2820000000002</v>
      </c>
      <c r="T11" s="9">
        <v>825.91700000000003</v>
      </c>
      <c r="U11" s="9">
        <v>412.34100000000001</v>
      </c>
      <c r="V11" s="9">
        <v>413.57600000000002</v>
      </c>
      <c r="W11" s="9">
        <v>581.11</v>
      </c>
      <c r="X11" s="9">
        <v>297.52699999999999</v>
      </c>
      <c r="Y11" s="9">
        <v>283.58300000000003</v>
      </c>
      <c r="Z11" s="9">
        <v>386.988</v>
      </c>
      <c r="AA11" s="9">
        <v>211.26900000000001</v>
      </c>
      <c r="AB11" s="9">
        <v>175.71899999999999</v>
      </c>
      <c r="AC11" s="9">
        <v>194.12200000000001</v>
      </c>
      <c r="AD11" s="9">
        <v>86.257999999999996</v>
      </c>
      <c r="AE11" s="9">
        <v>107.864</v>
      </c>
      <c r="AF11" s="9">
        <v>83.37</v>
      </c>
      <c r="AG11" s="9">
        <v>33.481999999999999</v>
      </c>
      <c r="AH11" s="9">
        <v>49.887999999999998</v>
      </c>
      <c r="AI11" s="9">
        <v>81.724000000000004</v>
      </c>
      <c r="AJ11" s="9">
        <v>48.289000000000001</v>
      </c>
      <c r="AK11" s="9">
        <v>33.435000000000002</v>
      </c>
      <c r="AL11" s="9">
        <v>163.083</v>
      </c>
      <c r="AM11" s="9">
        <v>66.524000000000001</v>
      </c>
      <c r="AN11" s="9">
        <v>96.558999999999997</v>
      </c>
      <c r="AO11" s="9">
        <v>294.98099999999999</v>
      </c>
      <c r="AP11" s="9">
        <v>147.67500000000001</v>
      </c>
      <c r="AQ11" s="9">
        <v>147.30600000000001</v>
      </c>
      <c r="AR11" s="9">
        <v>163.19399999999999</v>
      </c>
      <c r="AS11" s="9">
        <v>88.369</v>
      </c>
      <c r="AT11" s="9">
        <v>74.825000000000003</v>
      </c>
      <c r="AU11" s="9">
        <v>11.868</v>
      </c>
      <c r="AV11" s="9">
        <v>3.5590000000000002</v>
      </c>
      <c r="AW11" s="9">
        <v>8.3089999999999993</v>
      </c>
      <c r="AX11" s="9">
        <v>131.78700000000001</v>
      </c>
      <c r="AY11" s="9">
        <v>59.307000000000002</v>
      </c>
      <c r="AZ11" s="9">
        <v>72.480999999999995</v>
      </c>
      <c r="BA11" s="9">
        <v>188.404</v>
      </c>
      <c r="BB11" s="9">
        <v>102.27200000000001</v>
      </c>
      <c r="BC11" s="9">
        <v>86.132000000000005</v>
      </c>
      <c r="BD11" s="9">
        <v>82.299000000000007</v>
      </c>
      <c r="BE11" s="9">
        <v>48.531999999999996</v>
      </c>
      <c r="BF11" s="9">
        <v>33.767000000000003</v>
      </c>
      <c r="BG11" s="9">
        <v>75.384</v>
      </c>
      <c r="BH11" s="9">
        <v>46.765000000000001</v>
      </c>
      <c r="BI11" s="9">
        <v>28.619</v>
      </c>
      <c r="BJ11" s="9">
        <v>13.715999999999999</v>
      </c>
      <c r="BK11" s="9">
        <v>5.7640000000000002</v>
      </c>
      <c r="BL11" s="9">
        <v>7.952</v>
      </c>
      <c r="BM11" s="9">
        <v>113.02</v>
      </c>
      <c r="BN11" s="9">
        <v>55.506999999999998</v>
      </c>
      <c r="BO11" s="9">
        <v>57.512999999999998</v>
      </c>
      <c r="BP11" s="9">
        <v>2328.873</v>
      </c>
      <c r="BQ11" s="9">
        <v>1237.1110000000001</v>
      </c>
      <c r="BR11" s="9">
        <v>1091.7619999999999</v>
      </c>
      <c r="BS11" s="9">
        <v>460.83100000000002</v>
      </c>
      <c r="BT11" s="9">
        <v>231.827</v>
      </c>
      <c r="BU11" s="9">
        <v>229.00399999999999</v>
      </c>
      <c r="BV11" s="9">
        <v>126.56</v>
      </c>
      <c r="BW11" s="9">
        <v>65.611999999999995</v>
      </c>
      <c r="BX11" s="9">
        <v>60.948</v>
      </c>
      <c r="BY11" s="9">
        <v>136.26400000000001</v>
      </c>
      <c r="BZ11" s="9">
        <v>66.869</v>
      </c>
      <c r="CA11" s="9">
        <v>69.394000000000005</v>
      </c>
      <c r="CB11" s="9">
        <v>198.00700000000001</v>
      </c>
      <c r="CC11" s="9">
        <v>99.346000000000004</v>
      </c>
      <c r="CD11" s="9">
        <v>98.661000000000001</v>
      </c>
      <c r="CE11" s="9">
        <v>1868.0419999999999</v>
      </c>
      <c r="CF11" s="9">
        <v>1005.284</v>
      </c>
      <c r="CG11" s="9">
        <v>862.75800000000004</v>
      </c>
      <c r="CH11" s="9">
        <v>842.56399999999996</v>
      </c>
      <c r="CI11" s="9">
        <v>442.03699999999998</v>
      </c>
      <c r="CJ11" s="9">
        <v>400.52699999999999</v>
      </c>
      <c r="CK11" s="9">
        <v>239.82900000000001</v>
      </c>
      <c r="CL11" s="9">
        <v>132.33000000000001</v>
      </c>
      <c r="CM11" s="9">
        <v>107.498</v>
      </c>
      <c r="CN11" s="9">
        <v>228.51400000000001</v>
      </c>
      <c r="CO11" s="9">
        <v>112.075</v>
      </c>
      <c r="CP11" s="9">
        <v>116.43899999999999</v>
      </c>
      <c r="CQ11" s="9">
        <v>374.221</v>
      </c>
      <c r="CR11" s="9">
        <v>197.63200000000001</v>
      </c>
      <c r="CS11" s="9">
        <v>176.589</v>
      </c>
      <c r="CT11" s="9">
        <v>1025.4780000000001</v>
      </c>
      <c r="CU11" s="9">
        <v>563.24699999999996</v>
      </c>
      <c r="CV11" s="9">
        <v>462.23099999999999</v>
      </c>
      <c r="CW11" s="9">
        <v>470.31400000000002</v>
      </c>
      <c r="CX11" s="9">
        <v>249.19499999999999</v>
      </c>
      <c r="CY11" s="9">
        <v>221.119</v>
      </c>
      <c r="CZ11" s="9">
        <v>555.16399999999999</v>
      </c>
      <c r="DA11" s="9">
        <v>314.05200000000002</v>
      </c>
      <c r="DB11" s="9">
        <v>241.11099999999999</v>
      </c>
      <c r="DC11" s="9">
        <v>342.714</v>
      </c>
      <c r="DD11" s="9">
        <v>187.71199999999999</v>
      </c>
      <c r="DE11" s="9">
        <v>155.00200000000001</v>
      </c>
      <c r="DF11" s="9">
        <v>212.45</v>
      </c>
      <c r="DG11" s="9">
        <v>126.34</v>
      </c>
      <c r="DH11" s="9">
        <v>86.11</v>
      </c>
      <c r="DI11" s="9">
        <v>198.65600000000001</v>
      </c>
      <c r="DJ11" s="9">
        <v>111.07599999999999</v>
      </c>
      <c r="DK11" s="9">
        <v>87.58</v>
      </c>
      <c r="DL11" s="9">
        <v>2130.2170000000001</v>
      </c>
      <c r="DM11" s="9">
        <v>1126.0350000000001</v>
      </c>
      <c r="DN11" s="9">
        <v>1004.181</v>
      </c>
      <c r="DO11" s="9">
        <v>3755.1840000000002</v>
      </c>
      <c r="DP11" s="9">
        <v>1854.5609999999999</v>
      </c>
      <c r="DQ11" s="9">
        <v>1900.623</v>
      </c>
      <c r="DR11" s="9">
        <v>580.61500000000001</v>
      </c>
      <c r="DS11" s="9">
        <v>299.60899999999998</v>
      </c>
      <c r="DT11" s="9">
        <v>281.00599999999997</v>
      </c>
      <c r="DU11" s="9">
        <v>402.14100000000002</v>
      </c>
      <c r="DV11" s="9">
        <v>213.42699999999999</v>
      </c>
      <c r="DW11" s="9">
        <v>188.714</v>
      </c>
      <c r="DX11" s="9">
        <v>285.78500000000003</v>
      </c>
      <c r="DY11" s="9">
        <v>155.84</v>
      </c>
      <c r="DZ11" s="9">
        <v>129.94499999999999</v>
      </c>
      <c r="EA11" s="9">
        <v>116.355</v>
      </c>
      <c r="EB11" s="9">
        <v>57.587000000000003</v>
      </c>
      <c r="EC11" s="9">
        <v>58.768999999999998</v>
      </c>
      <c r="ED11" s="9">
        <v>56.814999999999998</v>
      </c>
      <c r="EE11" s="9">
        <v>25.263000000000002</v>
      </c>
      <c r="EF11" s="9">
        <v>31.552</v>
      </c>
      <c r="EG11" s="9">
        <v>68.631</v>
      </c>
      <c r="EH11" s="9">
        <v>43.234000000000002</v>
      </c>
      <c r="EI11" s="9">
        <v>25.396000000000001</v>
      </c>
      <c r="EJ11" s="9">
        <v>109.84399999999999</v>
      </c>
      <c r="EK11" s="9">
        <v>42.948</v>
      </c>
      <c r="EL11" s="9">
        <v>66.896000000000001</v>
      </c>
      <c r="EM11" s="9">
        <v>222.547</v>
      </c>
      <c r="EN11" s="9">
        <v>96.992000000000004</v>
      </c>
      <c r="EO11" s="9">
        <v>125.55500000000001</v>
      </c>
      <c r="EP11" s="9">
        <v>131.31</v>
      </c>
      <c r="EQ11" s="9">
        <v>64.135000000000005</v>
      </c>
      <c r="ER11" s="9">
        <v>67.174999999999997</v>
      </c>
      <c r="ES11" s="9">
        <v>18.206</v>
      </c>
      <c r="ET11" s="9">
        <v>6.3250000000000002</v>
      </c>
      <c r="EU11" s="9">
        <v>11.881</v>
      </c>
      <c r="EV11" s="9">
        <v>91.236999999999995</v>
      </c>
      <c r="EW11" s="9">
        <v>32.856999999999999</v>
      </c>
      <c r="EX11" s="9">
        <v>58.38</v>
      </c>
      <c r="EY11" s="9">
        <v>154.584</v>
      </c>
      <c r="EZ11" s="9">
        <v>100.26600000000001</v>
      </c>
      <c r="FA11" s="9">
        <v>54.317999999999998</v>
      </c>
      <c r="FB11" s="9">
        <v>80.501999999999995</v>
      </c>
      <c r="FC11" s="9">
        <v>57.392000000000003</v>
      </c>
      <c r="FD11" s="9">
        <v>23.11</v>
      </c>
      <c r="FE11" s="9">
        <v>67.346000000000004</v>
      </c>
      <c r="FF11" s="9">
        <v>46.941000000000003</v>
      </c>
      <c r="FG11" s="9">
        <v>20.405000000000001</v>
      </c>
      <c r="FH11" s="9">
        <v>9.5060000000000002</v>
      </c>
      <c r="FI11" s="9">
        <v>4.32</v>
      </c>
      <c r="FJ11" s="9">
        <v>5.1859999999999999</v>
      </c>
      <c r="FK11" s="9">
        <v>87.238</v>
      </c>
      <c r="FL11" s="9">
        <v>53.325000000000003</v>
      </c>
      <c r="FM11" s="9">
        <v>33.912999999999997</v>
      </c>
      <c r="FN11" s="9">
        <v>797.64</v>
      </c>
      <c r="FO11" s="9">
        <v>428.983</v>
      </c>
      <c r="FP11" s="9">
        <v>368.65699999999998</v>
      </c>
      <c r="FQ11" s="9">
        <v>129.55099999999999</v>
      </c>
      <c r="FR11" s="9">
        <v>69.912000000000006</v>
      </c>
      <c r="FS11" s="9">
        <v>59.639000000000003</v>
      </c>
      <c r="FT11" s="9">
        <v>38.956000000000003</v>
      </c>
      <c r="FU11" s="9">
        <v>21.855</v>
      </c>
      <c r="FV11" s="9">
        <v>17.102</v>
      </c>
      <c r="FW11" s="9">
        <v>36.192999999999998</v>
      </c>
      <c r="FX11" s="9">
        <v>16.587</v>
      </c>
      <c r="FY11" s="9">
        <v>19.606000000000002</v>
      </c>
      <c r="FZ11" s="9">
        <v>54.402000000000001</v>
      </c>
      <c r="GA11" s="9">
        <v>31.47</v>
      </c>
      <c r="GB11" s="9">
        <v>22.931999999999999</v>
      </c>
      <c r="GC11" s="9">
        <v>668.08900000000006</v>
      </c>
      <c r="GD11" s="9">
        <v>359.07100000000003</v>
      </c>
      <c r="GE11" s="9">
        <v>309.01799999999997</v>
      </c>
      <c r="GF11" s="9">
        <v>270.63200000000001</v>
      </c>
      <c r="GG11" s="9">
        <v>140.31100000000001</v>
      </c>
      <c r="GH11" s="9">
        <v>130.321</v>
      </c>
      <c r="GI11" s="9">
        <v>60.850999999999999</v>
      </c>
      <c r="GJ11" s="9">
        <v>28.795999999999999</v>
      </c>
      <c r="GK11" s="9">
        <v>32.055</v>
      </c>
      <c r="GL11" s="9">
        <v>83.067999999999998</v>
      </c>
      <c r="GM11" s="9">
        <v>47.441000000000003</v>
      </c>
      <c r="GN11" s="9">
        <v>35.628</v>
      </c>
      <c r="GO11" s="9">
        <v>126.71299999999999</v>
      </c>
      <c r="GP11" s="9">
        <v>64.075000000000003</v>
      </c>
      <c r="GQ11" s="9">
        <v>62.637999999999998</v>
      </c>
      <c r="GR11" s="9">
        <v>397.45699999999999</v>
      </c>
      <c r="GS11" s="9">
        <v>218.76</v>
      </c>
      <c r="GT11" s="9">
        <v>178.696</v>
      </c>
      <c r="GU11" s="9">
        <v>166.667</v>
      </c>
      <c r="GV11" s="9">
        <v>86.49</v>
      </c>
      <c r="GW11" s="9">
        <v>80.177000000000007</v>
      </c>
      <c r="GX11" s="9">
        <v>230.78899999999999</v>
      </c>
      <c r="GY11" s="9">
        <v>132.27000000000001</v>
      </c>
      <c r="GZ11" s="9">
        <v>98.519000000000005</v>
      </c>
      <c r="HA11" s="9">
        <v>122.458</v>
      </c>
      <c r="HB11" s="9">
        <v>67.614999999999995</v>
      </c>
      <c r="HC11" s="9">
        <v>54.843000000000004</v>
      </c>
      <c r="HD11" s="9">
        <v>108.331</v>
      </c>
      <c r="HE11" s="9">
        <v>64.655000000000001</v>
      </c>
      <c r="HF11" s="9">
        <v>43.676000000000002</v>
      </c>
      <c r="HG11" s="9">
        <v>51.713999999999999</v>
      </c>
      <c r="HH11" s="9">
        <v>27.475000000000001</v>
      </c>
      <c r="HI11" s="9">
        <v>24.239000000000001</v>
      </c>
      <c r="HJ11" s="9">
        <v>745.92600000000004</v>
      </c>
      <c r="HK11" s="9">
        <v>401.50799999999998</v>
      </c>
      <c r="HL11" s="9">
        <v>344.41800000000001</v>
      </c>
      <c r="HM11" s="9">
        <v>1373.826</v>
      </c>
      <c r="HN11" s="9">
        <v>675.76700000000005</v>
      </c>
      <c r="HO11" s="9">
        <v>698.05899999999997</v>
      </c>
      <c r="HP11" s="9">
        <v>197.6</v>
      </c>
      <c r="HQ11" s="9">
        <v>96.504999999999995</v>
      </c>
      <c r="HR11" s="9">
        <v>101.096</v>
      </c>
      <c r="HS11" s="9">
        <v>131.86600000000001</v>
      </c>
      <c r="HT11" s="9">
        <v>65.563000000000002</v>
      </c>
      <c r="HU11" s="9">
        <v>66.302999999999997</v>
      </c>
      <c r="HV11" s="9">
        <v>87.635999999999996</v>
      </c>
      <c r="HW11" s="9">
        <v>46.557000000000002</v>
      </c>
      <c r="HX11" s="9">
        <v>41.079000000000001</v>
      </c>
      <c r="HY11" s="9">
        <v>44.23</v>
      </c>
      <c r="HZ11" s="9">
        <v>19.006</v>
      </c>
      <c r="IA11" s="9">
        <v>25.224</v>
      </c>
      <c r="IB11" s="9">
        <v>18.376000000000001</v>
      </c>
      <c r="IC11" s="9">
        <v>5.4870000000000001</v>
      </c>
      <c r="ID11" s="9">
        <v>12.888999999999999</v>
      </c>
      <c r="IE11" s="9">
        <v>24.518999999999998</v>
      </c>
      <c r="IF11" s="9">
        <v>13.853999999999999</v>
      </c>
      <c r="IG11" s="9">
        <v>10.666</v>
      </c>
      <c r="IH11" s="9">
        <v>41.215000000000003</v>
      </c>
      <c r="II11" s="9">
        <v>17.088000000000001</v>
      </c>
      <c r="IJ11" s="9">
        <v>24.126999999999999</v>
      </c>
      <c r="IK11" s="9">
        <v>69.78</v>
      </c>
      <c r="IL11" s="9">
        <v>34.801000000000002</v>
      </c>
      <c r="IM11" s="9">
        <v>34.978999999999999</v>
      </c>
      <c r="IN11" s="9">
        <v>36.304000000000002</v>
      </c>
      <c r="IO11" s="9">
        <v>19.632999999999999</v>
      </c>
      <c r="IP11" s="9">
        <v>16.670999999999999</v>
      </c>
      <c r="IQ11" s="9">
        <v>4.2839999999999998</v>
      </c>
    </row>
    <row r="12" spans="1:251">
      <c r="A12" s="10">
        <v>42401</v>
      </c>
      <c r="B12" s="9">
        <v>806.87300000000005</v>
      </c>
      <c r="C12" s="9">
        <v>465.25200000000001</v>
      </c>
      <c r="D12" s="9">
        <v>341.62200000000001</v>
      </c>
      <c r="E12" s="9">
        <v>479.93400000000003</v>
      </c>
      <c r="F12" s="9">
        <v>266.82100000000003</v>
      </c>
      <c r="G12" s="9">
        <v>213.113</v>
      </c>
      <c r="H12" s="9">
        <v>326.93900000000002</v>
      </c>
      <c r="I12" s="9">
        <v>198.43100000000001</v>
      </c>
      <c r="J12" s="9">
        <v>128.50800000000001</v>
      </c>
      <c r="K12" s="9">
        <v>246.18</v>
      </c>
      <c r="L12" s="9">
        <v>142.41399999999999</v>
      </c>
      <c r="M12" s="9">
        <v>103.76600000000001</v>
      </c>
      <c r="N12" s="9">
        <v>2806.433</v>
      </c>
      <c r="O12" s="9">
        <v>1514.62</v>
      </c>
      <c r="P12" s="9">
        <v>1291.8130000000001</v>
      </c>
      <c r="Q12" s="9">
        <v>4906.326</v>
      </c>
      <c r="R12" s="9">
        <v>2412.788</v>
      </c>
      <c r="S12" s="9">
        <v>2493.538</v>
      </c>
      <c r="T12" s="9">
        <v>810.798</v>
      </c>
      <c r="U12" s="9">
        <v>410.40600000000001</v>
      </c>
      <c r="V12" s="9">
        <v>400.392</v>
      </c>
      <c r="W12" s="9">
        <v>574.49699999999996</v>
      </c>
      <c r="X12" s="9">
        <v>303.85000000000002</v>
      </c>
      <c r="Y12" s="9">
        <v>270.64800000000002</v>
      </c>
      <c r="Z12" s="9">
        <v>365.476</v>
      </c>
      <c r="AA12" s="9">
        <v>207.16499999999999</v>
      </c>
      <c r="AB12" s="9">
        <v>158.31100000000001</v>
      </c>
      <c r="AC12" s="9">
        <v>209.02199999999999</v>
      </c>
      <c r="AD12" s="9">
        <v>96.685000000000002</v>
      </c>
      <c r="AE12" s="9">
        <v>112.337</v>
      </c>
      <c r="AF12" s="9">
        <v>69.828000000000003</v>
      </c>
      <c r="AG12" s="9">
        <v>31.361999999999998</v>
      </c>
      <c r="AH12" s="9">
        <v>38.466999999999999</v>
      </c>
      <c r="AI12" s="9">
        <v>70.995999999999995</v>
      </c>
      <c r="AJ12" s="9">
        <v>38.113999999999997</v>
      </c>
      <c r="AK12" s="9">
        <v>32.881999999999998</v>
      </c>
      <c r="AL12" s="9">
        <v>165.304</v>
      </c>
      <c r="AM12" s="9">
        <v>68.441999999999993</v>
      </c>
      <c r="AN12" s="9">
        <v>96.861999999999995</v>
      </c>
      <c r="AO12" s="9">
        <v>322.995</v>
      </c>
      <c r="AP12" s="9">
        <v>158.06200000000001</v>
      </c>
      <c r="AQ12" s="9">
        <v>164.93299999999999</v>
      </c>
      <c r="AR12" s="9">
        <v>190.91800000000001</v>
      </c>
      <c r="AS12" s="9">
        <v>108.626</v>
      </c>
      <c r="AT12" s="9">
        <v>82.292000000000002</v>
      </c>
      <c r="AU12" s="9">
        <v>22.521999999999998</v>
      </c>
      <c r="AV12" s="9">
        <v>8.859</v>
      </c>
      <c r="AW12" s="9">
        <v>13.663</v>
      </c>
      <c r="AX12" s="9">
        <v>132.077</v>
      </c>
      <c r="AY12" s="9">
        <v>49.436999999999998</v>
      </c>
      <c r="AZ12" s="9">
        <v>82.64</v>
      </c>
      <c r="BA12" s="9">
        <v>159.48599999999999</v>
      </c>
      <c r="BB12" s="9">
        <v>90.908000000000001</v>
      </c>
      <c r="BC12" s="9">
        <v>68.576999999999998</v>
      </c>
      <c r="BD12" s="9">
        <v>72.388000000000005</v>
      </c>
      <c r="BE12" s="9">
        <v>40.93</v>
      </c>
      <c r="BF12" s="9">
        <v>31.457999999999998</v>
      </c>
      <c r="BG12" s="9">
        <v>55.262</v>
      </c>
      <c r="BH12" s="9">
        <v>33.787999999999997</v>
      </c>
      <c r="BI12" s="9">
        <v>21.474</v>
      </c>
      <c r="BJ12" s="9">
        <v>4.9950000000000001</v>
      </c>
      <c r="BK12" s="9">
        <v>2.8029999999999999</v>
      </c>
      <c r="BL12" s="9">
        <v>2.1920000000000002</v>
      </c>
      <c r="BM12" s="9">
        <v>104.224</v>
      </c>
      <c r="BN12" s="9">
        <v>57.12</v>
      </c>
      <c r="BO12" s="9">
        <v>47.103999999999999</v>
      </c>
      <c r="BP12" s="9">
        <v>2378.3389999999999</v>
      </c>
      <c r="BQ12" s="9">
        <v>1262.009</v>
      </c>
      <c r="BR12" s="9">
        <v>1116.33</v>
      </c>
      <c r="BS12" s="9">
        <v>439.88900000000001</v>
      </c>
      <c r="BT12" s="9">
        <v>240.40100000000001</v>
      </c>
      <c r="BU12" s="9">
        <v>199.488</v>
      </c>
      <c r="BV12" s="9">
        <v>113.032</v>
      </c>
      <c r="BW12" s="9">
        <v>69.331999999999994</v>
      </c>
      <c r="BX12" s="9">
        <v>43.698999999999998</v>
      </c>
      <c r="BY12" s="9">
        <v>125.39400000000001</v>
      </c>
      <c r="BZ12" s="9">
        <v>66.100999999999999</v>
      </c>
      <c r="CA12" s="9">
        <v>59.292999999999999</v>
      </c>
      <c r="CB12" s="9">
        <v>201.46299999999999</v>
      </c>
      <c r="CC12" s="9">
        <v>104.968</v>
      </c>
      <c r="CD12" s="9">
        <v>96.495999999999995</v>
      </c>
      <c r="CE12" s="9">
        <v>1938.45</v>
      </c>
      <c r="CF12" s="9">
        <v>1021.6079999999999</v>
      </c>
      <c r="CG12" s="9">
        <v>916.84199999999998</v>
      </c>
      <c r="CH12" s="9">
        <v>855.04300000000001</v>
      </c>
      <c r="CI12" s="9">
        <v>446.61099999999999</v>
      </c>
      <c r="CJ12" s="9">
        <v>408.43200000000002</v>
      </c>
      <c r="CK12" s="9">
        <v>266.54399999999998</v>
      </c>
      <c r="CL12" s="9">
        <v>133.55799999999999</v>
      </c>
      <c r="CM12" s="9">
        <v>132.98599999999999</v>
      </c>
      <c r="CN12" s="9">
        <v>230.89400000000001</v>
      </c>
      <c r="CO12" s="9">
        <v>117.143</v>
      </c>
      <c r="CP12" s="9">
        <v>113.751</v>
      </c>
      <c r="CQ12" s="9">
        <v>357.60500000000002</v>
      </c>
      <c r="CR12" s="9">
        <v>195.91</v>
      </c>
      <c r="CS12" s="9">
        <v>161.69499999999999</v>
      </c>
      <c r="CT12" s="9">
        <v>1083.4069999999999</v>
      </c>
      <c r="CU12" s="9">
        <v>574.99800000000005</v>
      </c>
      <c r="CV12" s="9">
        <v>508.41</v>
      </c>
      <c r="CW12" s="9">
        <v>512.91399999999999</v>
      </c>
      <c r="CX12" s="9">
        <v>263.57900000000001</v>
      </c>
      <c r="CY12" s="9">
        <v>249.334</v>
      </c>
      <c r="CZ12" s="9">
        <v>570.49400000000003</v>
      </c>
      <c r="DA12" s="9">
        <v>311.41800000000001</v>
      </c>
      <c r="DB12" s="9">
        <v>259.07499999999999</v>
      </c>
      <c r="DC12" s="9">
        <v>338.16300000000001</v>
      </c>
      <c r="DD12" s="9">
        <v>173.27799999999999</v>
      </c>
      <c r="DE12" s="9">
        <v>164.88499999999999</v>
      </c>
      <c r="DF12" s="9">
        <v>232.33</v>
      </c>
      <c r="DG12" s="9">
        <v>138.13999999999999</v>
      </c>
      <c r="DH12" s="9">
        <v>94.191000000000003</v>
      </c>
      <c r="DI12" s="9">
        <v>179.833</v>
      </c>
      <c r="DJ12" s="9">
        <v>106.29</v>
      </c>
      <c r="DK12" s="9">
        <v>73.542000000000002</v>
      </c>
      <c r="DL12" s="9">
        <v>2198.5059999999999</v>
      </c>
      <c r="DM12" s="9">
        <v>1155.7190000000001</v>
      </c>
      <c r="DN12" s="9">
        <v>1042.788</v>
      </c>
      <c r="DO12" s="9">
        <v>3774.9580000000001</v>
      </c>
      <c r="DP12" s="9">
        <v>1857.877</v>
      </c>
      <c r="DQ12" s="9">
        <v>1917.0809999999999</v>
      </c>
      <c r="DR12" s="9">
        <v>538.61099999999999</v>
      </c>
      <c r="DS12" s="9">
        <v>276.17099999999999</v>
      </c>
      <c r="DT12" s="9">
        <v>262.44</v>
      </c>
      <c r="DU12" s="9">
        <v>363.67599999999999</v>
      </c>
      <c r="DV12" s="9">
        <v>187.44300000000001</v>
      </c>
      <c r="DW12" s="9">
        <v>176.233</v>
      </c>
      <c r="DX12" s="9">
        <v>249.75</v>
      </c>
      <c r="DY12" s="9">
        <v>141.43100000000001</v>
      </c>
      <c r="DZ12" s="9">
        <v>108.319</v>
      </c>
      <c r="EA12" s="9">
        <v>113.926</v>
      </c>
      <c r="EB12" s="9">
        <v>46.011000000000003</v>
      </c>
      <c r="EC12" s="9">
        <v>67.914000000000001</v>
      </c>
      <c r="ED12" s="9">
        <v>45.601999999999997</v>
      </c>
      <c r="EE12" s="9">
        <v>19.332999999999998</v>
      </c>
      <c r="EF12" s="9">
        <v>26.268999999999998</v>
      </c>
      <c r="EG12" s="9">
        <v>58.473999999999997</v>
      </c>
      <c r="EH12" s="9">
        <v>34.146999999999998</v>
      </c>
      <c r="EI12" s="9">
        <v>24.327000000000002</v>
      </c>
      <c r="EJ12" s="9">
        <v>116.462</v>
      </c>
      <c r="EK12" s="9">
        <v>54.582000000000001</v>
      </c>
      <c r="EL12" s="9">
        <v>61.881</v>
      </c>
      <c r="EM12" s="9">
        <v>219.00299999999999</v>
      </c>
      <c r="EN12" s="9">
        <v>101.643</v>
      </c>
      <c r="EO12" s="9">
        <v>117.361</v>
      </c>
      <c r="EP12" s="9">
        <v>132.1</v>
      </c>
      <c r="EQ12" s="9">
        <v>70.606999999999999</v>
      </c>
      <c r="ER12" s="9">
        <v>61.493000000000002</v>
      </c>
      <c r="ES12" s="9">
        <v>16.292999999999999</v>
      </c>
      <c r="ET12" s="9">
        <v>7.2039999999999997</v>
      </c>
      <c r="EU12" s="9">
        <v>9.0890000000000004</v>
      </c>
      <c r="EV12" s="9">
        <v>86.903999999999996</v>
      </c>
      <c r="EW12" s="9">
        <v>31.035</v>
      </c>
      <c r="EX12" s="9">
        <v>55.868000000000002</v>
      </c>
      <c r="EY12" s="9">
        <v>135.76499999999999</v>
      </c>
      <c r="EZ12" s="9">
        <v>93.376000000000005</v>
      </c>
      <c r="FA12" s="9">
        <v>42.389000000000003</v>
      </c>
      <c r="FB12" s="9">
        <v>70.936000000000007</v>
      </c>
      <c r="FC12" s="9">
        <v>47.552</v>
      </c>
      <c r="FD12" s="9">
        <v>23.384</v>
      </c>
      <c r="FE12" s="9">
        <v>47.732999999999997</v>
      </c>
      <c r="FF12" s="9">
        <v>35.683</v>
      </c>
      <c r="FG12" s="9">
        <v>12.05</v>
      </c>
      <c r="FH12" s="9">
        <v>6.8620000000000001</v>
      </c>
      <c r="FI12" s="9">
        <v>5.4589999999999996</v>
      </c>
      <c r="FJ12" s="9">
        <v>1.403</v>
      </c>
      <c r="FK12" s="9">
        <v>88.031999999999996</v>
      </c>
      <c r="FL12" s="9">
        <v>57.692999999999998</v>
      </c>
      <c r="FM12" s="9">
        <v>30.338999999999999</v>
      </c>
      <c r="FN12" s="9">
        <v>804.77200000000005</v>
      </c>
      <c r="FO12" s="9">
        <v>425.02699999999999</v>
      </c>
      <c r="FP12" s="9">
        <v>379.74400000000003</v>
      </c>
      <c r="FQ12" s="9">
        <v>137.624</v>
      </c>
      <c r="FR12" s="9">
        <v>70.649000000000001</v>
      </c>
      <c r="FS12" s="9">
        <v>66.975999999999999</v>
      </c>
      <c r="FT12" s="9">
        <v>37.045999999999999</v>
      </c>
      <c r="FU12" s="9">
        <v>19.7</v>
      </c>
      <c r="FV12" s="9">
        <v>17.347000000000001</v>
      </c>
      <c r="FW12" s="9">
        <v>38.223999999999997</v>
      </c>
      <c r="FX12" s="9">
        <v>20.545999999999999</v>
      </c>
      <c r="FY12" s="9">
        <v>17.678999999999998</v>
      </c>
      <c r="FZ12" s="9">
        <v>62.353999999999999</v>
      </c>
      <c r="GA12" s="9">
        <v>30.402999999999999</v>
      </c>
      <c r="GB12" s="9">
        <v>31.95</v>
      </c>
      <c r="GC12" s="9">
        <v>667.14700000000005</v>
      </c>
      <c r="GD12" s="9">
        <v>354.37900000000002</v>
      </c>
      <c r="GE12" s="9">
        <v>312.76900000000001</v>
      </c>
      <c r="GF12" s="9">
        <v>265.77600000000001</v>
      </c>
      <c r="GG12" s="9">
        <v>141.386</v>
      </c>
      <c r="GH12" s="9">
        <v>124.389</v>
      </c>
      <c r="GI12" s="9">
        <v>75.242000000000004</v>
      </c>
      <c r="GJ12" s="9">
        <v>38.584000000000003</v>
      </c>
      <c r="GK12" s="9">
        <v>36.658000000000001</v>
      </c>
      <c r="GL12" s="9">
        <v>78.766000000000005</v>
      </c>
      <c r="GM12" s="9">
        <v>42.75</v>
      </c>
      <c r="GN12" s="9">
        <v>36.015999999999998</v>
      </c>
      <c r="GO12" s="9">
        <v>111.768</v>
      </c>
      <c r="GP12" s="9">
        <v>60.052999999999997</v>
      </c>
      <c r="GQ12" s="9">
        <v>51.715000000000003</v>
      </c>
      <c r="GR12" s="9">
        <v>401.37200000000001</v>
      </c>
      <c r="GS12" s="9">
        <v>212.99299999999999</v>
      </c>
      <c r="GT12" s="9">
        <v>188.37899999999999</v>
      </c>
      <c r="GU12" s="9">
        <v>160.22800000000001</v>
      </c>
      <c r="GV12" s="9">
        <v>77.248000000000005</v>
      </c>
      <c r="GW12" s="9">
        <v>82.98</v>
      </c>
      <c r="GX12" s="9">
        <v>241.14400000000001</v>
      </c>
      <c r="GY12" s="9">
        <v>135.744</v>
      </c>
      <c r="GZ12" s="9">
        <v>105.4</v>
      </c>
      <c r="HA12" s="9">
        <v>146.75299999999999</v>
      </c>
      <c r="HB12" s="9">
        <v>76.855000000000004</v>
      </c>
      <c r="HC12" s="9">
        <v>69.897000000000006</v>
      </c>
      <c r="HD12" s="9">
        <v>94.391000000000005</v>
      </c>
      <c r="HE12" s="9">
        <v>58.889000000000003</v>
      </c>
      <c r="HF12" s="9">
        <v>35.503</v>
      </c>
      <c r="HG12" s="9">
        <v>58.936999999999998</v>
      </c>
      <c r="HH12" s="9">
        <v>31.681999999999999</v>
      </c>
      <c r="HI12" s="9">
        <v>27.254999999999999</v>
      </c>
      <c r="HJ12" s="9">
        <v>745.83500000000004</v>
      </c>
      <c r="HK12" s="9">
        <v>393.34500000000003</v>
      </c>
      <c r="HL12" s="9">
        <v>352.49</v>
      </c>
      <c r="HM12" s="9">
        <v>1371.539</v>
      </c>
      <c r="HN12" s="9">
        <v>676.03399999999999</v>
      </c>
      <c r="HO12" s="9">
        <v>695.505</v>
      </c>
      <c r="HP12" s="9">
        <v>206.245</v>
      </c>
      <c r="HQ12" s="9">
        <v>97.096999999999994</v>
      </c>
      <c r="HR12" s="9">
        <v>109.148</v>
      </c>
      <c r="HS12" s="9">
        <v>137.22399999999999</v>
      </c>
      <c r="HT12" s="9">
        <v>64.147000000000006</v>
      </c>
      <c r="HU12" s="9">
        <v>73.076999999999998</v>
      </c>
      <c r="HV12" s="9">
        <v>82.885999999999996</v>
      </c>
      <c r="HW12" s="9">
        <v>43.066000000000003</v>
      </c>
      <c r="HX12" s="9">
        <v>39.82</v>
      </c>
      <c r="HY12" s="9">
        <v>54.338000000000001</v>
      </c>
      <c r="HZ12" s="9">
        <v>21.081</v>
      </c>
      <c r="IA12" s="9">
        <v>33.256999999999998</v>
      </c>
      <c r="IB12" s="9">
        <v>20.881</v>
      </c>
      <c r="IC12" s="9">
        <v>8.0510000000000002</v>
      </c>
      <c r="ID12" s="9">
        <v>12.83</v>
      </c>
      <c r="IE12" s="9">
        <v>26.591999999999999</v>
      </c>
      <c r="IF12" s="9">
        <v>15.016</v>
      </c>
      <c r="IG12" s="9">
        <v>11.576000000000001</v>
      </c>
      <c r="IH12" s="9">
        <v>42.429000000000002</v>
      </c>
      <c r="II12" s="9">
        <v>17.934000000000001</v>
      </c>
      <c r="IJ12" s="9">
        <v>24.495000000000001</v>
      </c>
      <c r="IK12" s="9">
        <v>78.061000000000007</v>
      </c>
      <c r="IL12" s="9">
        <v>33.838999999999999</v>
      </c>
      <c r="IM12" s="9">
        <v>44.222000000000001</v>
      </c>
      <c r="IN12" s="9">
        <v>41.122999999999998</v>
      </c>
      <c r="IO12" s="9">
        <v>19.774999999999999</v>
      </c>
      <c r="IP12" s="9">
        <v>21.347999999999999</v>
      </c>
      <c r="IQ12" s="9">
        <v>5.3460000000000001</v>
      </c>
    </row>
    <row r="13" spans="1:251">
      <c r="A13" s="10">
        <v>42767</v>
      </c>
      <c r="B13" s="9">
        <v>838.88199999999995</v>
      </c>
      <c r="C13" s="9">
        <v>477.28</v>
      </c>
      <c r="D13" s="9">
        <v>361.60199999999998</v>
      </c>
      <c r="E13" s="9">
        <v>506.17599999999999</v>
      </c>
      <c r="F13" s="9">
        <v>271.51400000000001</v>
      </c>
      <c r="G13" s="9">
        <v>234.66200000000001</v>
      </c>
      <c r="H13" s="9">
        <v>332.70499999999998</v>
      </c>
      <c r="I13" s="9">
        <v>205.76599999999999</v>
      </c>
      <c r="J13" s="9">
        <v>126.93899999999999</v>
      </c>
      <c r="K13" s="9">
        <v>246.81899999999999</v>
      </c>
      <c r="L13" s="9">
        <v>144.596</v>
      </c>
      <c r="M13" s="9">
        <v>102.223</v>
      </c>
      <c r="N13" s="9">
        <v>2918.866</v>
      </c>
      <c r="O13" s="9">
        <v>1555.027</v>
      </c>
      <c r="P13" s="9">
        <v>1363.8389999999999</v>
      </c>
      <c r="Q13" s="9">
        <v>5055.3040000000001</v>
      </c>
      <c r="R13" s="9">
        <v>2475.3009999999999</v>
      </c>
      <c r="S13" s="9">
        <v>2580.0030000000002</v>
      </c>
      <c r="T13" s="9">
        <v>813.96299999999997</v>
      </c>
      <c r="U13" s="9">
        <v>394.05099999999999</v>
      </c>
      <c r="V13" s="9">
        <v>419.91199999999998</v>
      </c>
      <c r="W13" s="9">
        <v>548.33299999999997</v>
      </c>
      <c r="X13" s="9">
        <v>279.45400000000001</v>
      </c>
      <c r="Y13" s="9">
        <v>268.87799999999999</v>
      </c>
      <c r="Z13" s="9">
        <v>359.28500000000003</v>
      </c>
      <c r="AA13" s="9">
        <v>201.34299999999999</v>
      </c>
      <c r="AB13" s="9">
        <v>157.94200000000001</v>
      </c>
      <c r="AC13" s="9">
        <v>189.048</v>
      </c>
      <c r="AD13" s="9">
        <v>78.111999999999995</v>
      </c>
      <c r="AE13" s="9">
        <v>110.93600000000001</v>
      </c>
      <c r="AF13" s="9">
        <v>77.5</v>
      </c>
      <c r="AG13" s="9">
        <v>29.908999999999999</v>
      </c>
      <c r="AH13" s="9">
        <v>47.591000000000001</v>
      </c>
      <c r="AI13" s="9">
        <v>97.725999999999999</v>
      </c>
      <c r="AJ13" s="9">
        <v>49.427</v>
      </c>
      <c r="AK13" s="9">
        <v>48.298999999999999</v>
      </c>
      <c r="AL13" s="9">
        <v>167.904</v>
      </c>
      <c r="AM13" s="9">
        <v>65.17</v>
      </c>
      <c r="AN13" s="9">
        <v>102.73399999999999</v>
      </c>
      <c r="AO13" s="9">
        <v>328.89400000000001</v>
      </c>
      <c r="AP13" s="9">
        <v>160.471</v>
      </c>
      <c r="AQ13" s="9">
        <v>168.423</v>
      </c>
      <c r="AR13" s="9">
        <v>190.55699999999999</v>
      </c>
      <c r="AS13" s="9">
        <v>112.032</v>
      </c>
      <c r="AT13" s="9">
        <v>78.525000000000006</v>
      </c>
      <c r="AU13" s="9">
        <v>20.713000000000001</v>
      </c>
      <c r="AV13" s="9">
        <v>11.321</v>
      </c>
      <c r="AW13" s="9">
        <v>9.3919999999999995</v>
      </c>
      <c r="AX13" s="9">
        <v>138.33699999999999</v>
      </c>
      <c r="AY13" s="9">
        <v>48.439</v>
      </c>
      <c r="AZ13" s="9">
        <v>89.897999999999996</v>
      </c>
      <c r="BA13" s="9">
        <v>183.55500000000001</v>
      </c>
      <c r="BB13" s="9">
        <v>98.721999999999994</v>
      </c>
      <c r="BC13" s="9">
        <v>84.832999999999998</v>
      </c>
      <c r="BD13" s="9">
        <v>69.111999999999995</v>
      </c>
      <c r="BE13" s="9">
        <v>35.429000000000002</v>
      </c>
      <c r="BF13" s="9">
        <v>33.683</v>
      </c>
      <c r="BG13" s="9">
        <v>56.262</v>
      </c>
      <c r="BH13" s="9">
        <v>32.564</v>
      </c>
      <c r="BI13" s="9">
        <v>23.696999999999999</v>
      </c>
      <c r="BJ13" s="9">
        <v>9.0609999999999999</v>
      </c>
      <c r="BK13" s="9">
        <v>3.77</v>
      </c>
      <c r="BL13" s="9">
        <v>5.2910000000000004</v>
      </c>
      <c r="BM13" s="9">
        <v>127.294</v>
      </c>
      <c r="BN13" s="9">
        <v>66.158000000000001</v>
      </c>
      <c r="BO13" s="9">
        <v>61.136000000000003</v>
      </c>
      <c r="BP13" s="9">
        <v>2344.3069999999998</v>
      </c>
      <c r="BQ13" s="9">
        <v>1234.2249999999999</v>
      </c>
      <c r="BR13" s="9">
        <v>1110.0820000000001</v>
      </c>
      <c r="BS13" s="9">
        <v>477.64400000000001</v>
      </c>
      <c r="BT13" s="9">
        <v>269.82</v>
      </c>
      <c r="BU13" s="9">
        <v>207.82400000000001</v>
      </c>
      <c r="BV13" s="9">
        <v>127.04900000000001</v>
      </c>
      <c r="BW13" s="9">
        <v>68.61</v>
      </c>
      <c r="BX13" s="9">
        <v>58.438000000000002</v>
      </c>
      <c r="BY13" s="9">
        <v>157.68600000000001</v>
      </c>
      <c r="BZ13" s="9">
        <v>92.287000000000006</v>
      </c>
      <c r="CA13" s="9">
        <v>65.399000000000001</v>
      </c>
      <c r="CB13" s="9">
        <v>192.90899999999999</v>
      </c>
      <c r="CC13" s="9">
        <v>108.923</v>
      </c>
      <c r="CD13" s="9">
        <v>83.986000000000004</v>
      </c>
      <c r="CE13" s="9">
        <v>1866.663</v>
      </c>
      <c r="CF13" s="9">
        <v>964.40499999999997</v>
      </c>
      <c r="CG13" s="9">
        <v>902.25800000000004</v>
      </c>
      <c r="CH13" s="9">
        <v>800.06600000000003</v>
      </c>
      <c r="CI13" s="9">
        <v>399.149</v>
      </c>
      <c r="CJ13" s="9">
        <v>400.91699999999997</v>
      </c>
      <c r="CK13" s="9">
        <v>242.83699999999999</v>
      </c>
      <c r="CL13" s="9">
        <v>125.227</v>
      </c>
      <c r="CM13" s="9">
        <v>117.60899999999999</v>
      </c>
      <c r="CN13" s="9">
        <v>239.50299999999999</v>
      </c>
      <c r="CO13" s="9">
        <v>119.06399999999999</v>
      </c>
      <c r="CP13" s="9">
        <v>120.43899999999999</v>
      </c>
      <c r="CQ13" s="9">
        <v>317.726</v>
      </c>
      <c r="CR13" s="9">
        <v>154.858</v>
      </c>
      <c r="CS13" s="9">
        <v>162.86799999999999</v>
      </c>
      <c r="CT13" s="9">
        <v>1066.597</v>
      </c>
      <c r="CU13" s="9">
        <v>565.25599999999997</v>
      </c>
      <c r="CV13" s="9">
        <v>501.34100000000001</v>
      </c>
      <c r="CW13" s="9">
        <v>459.84500000000003</v>
      </c>
      <c r="CX13" s="9">
        <v>235.96700000000001</v>
      </c>
      <c r="CY13" s="9">
        <v>223.87799999999999</v>
      </c>
      <c r="CZ13" s="9">
        <v>606.75199999999995</v>
      </c>
      <c r="DA13" s="9">
        <v>329.29</v>
      </c>
      <c r="DB13" s="9">
        <v>277.46199999999999</v>
      </c>
      <c r="DC13" s="9">
        <v>390.75299999999999</v>
      </c>
      <c r="DD13" s="9">
        <v>200.703</v>
      </c>
      <c r="DE13" s="9">
        <v>190.05</v>
      </c>
      <c r="DF13" s="9">
        <v>215.999</v>
      </c>
      <c r="DG13" s="9">
        <v>128.58600000000001</v>
      </c>
      <c r="DH13" s="9">
        <v>87.412000000000006</v>
      </c>
      <c r="DI13" s="9">
        <v>188.06200000000001</v>
      </c>
      <c r="DJ13" s="9">
        <v>117.024</v>
      </c>
      <c r="DK13" s="9">
        <v>71.037999999999997</v>
      </c>
      <c r="DL13" s="9">
        <v>2156.2449999999999</v>
      </c>
      <c r="DM13" s="9">
        <v>1117.201</v>
      </c>
      <c r="DN13" s="9">
        <v>1039.0440000000001</v>
      </c>
      <c r="DO13" s="9">
        <v>3840.123</v>
      </c>
      <c r="DP13" s="9">
        <v>1882.673</v>
      </c>
      <c r="DQ13" s="9">
        <v>1957.45</v>
      </c>
      <c r="DR13" s="9">
        <v>549.40300000000002</v>
      </c>
      <c r="DS13" s="9">
        <v>280.11200000000002</v>
      </c>
      <c r="DT13" s="9">
        <v>269.291</v>
      </c>
      <c r="DU13" s="9">
        <v>355.82</v>
      </c>
      <c r="DV13" s="9">
        <v>191.72</v>
      </c>
      <c r="DW13" s="9">
        <v>164.1</v>
      </c>
      <c r="DX13" s="9">
        <v>244.72900000000001</v>
      </c>
      <c r="DY13" s="9">
        <v>145.98599999999999</v>
      </c>
      <c r="DZ13" s="9">
        <v>98.742000000000004</v>
      </c>
      <c r="EA13" s="9">
        <v>111.09099999999999</v>
      </c>
      <c r="EB13" s="9">
        <v>45.734000000000002</v>
      </c>
      <c r="EC13" s="9">
        <v>65.358000000000004</v>
      </c>
      <c r="ED13" s="9">
        <v>57.478999999999999</v>
      </c>
      <c r="EE13" s="9">
        <v>28.957000000000001</v>
      </c>
      <c r="EF13" s="9">
        <v>28.521999999999998</v>
      </c>
      <c r="EG13" s="9">
        <v>75.260999999999996</v>
      </c>
      <c r="EH13" s="9">
        <v>41.543999999999997</v>
      </c>
      <c r="EI13" s="9">
        <v>33.716999999999999</v>
      </c>
      <c r="EJ13" s="9">
        <v>118.322</v>
      </c>
      <c r="EK13" s="9">
        <v>46.847999999999999</v>
      </c>
      <c r="EL13" s="9">
        <v>71.474000000000004</v>
      </c>
      <c r="EM13" s="9">
        <v>225.87700000000001</v>
      </c>
      <c r="EN13" s="9">
        <v>117.96599999999999</v>
      </c>
      <c r="EO13" s="9">
        <v>107.911</v>
      </c>
      <c r="EP13" s="9">
        <v>128.499</v>
      </c>
      <c r="EQ13" s="9">
        <v>77.760000000000005</v>
      </c>
      <c r="ER13" s="9">
        <v>50.74</v>
      </c>
      <c r="ES13" s="9">
        <v>17.018000000000001</v>
      </c>
      <c r="ET13" s="9">
        <v>8.5269999999999992</v>
      </c>
      <c r="EU13" s="9">
        <v>8.4909999999999997</v>
      </c>
      <c r="EV13" s="9">
        <v>97.376999999999995</v>
      </c>
      <c r="EW13" s="9">
        <v>40.207000000000001</v>
      </c>
      <c r="EX13" s="9">
        <v>57.170999999999999</v>
      </c>
      <c r="EY13" s="9">
        <v>155.768</v>
      </c>
      <c r="EZ13" s="9">
        <v>87.45</v>
      </c>
      <c r="FA13" s="9">
        <v>68.317999999999998</v>
      </c>
      <c r="FB13" s="9">
        <v>79.299000000000007</v>
      </c>
      <c r="FC13" s="9">
        <v>47.223999999999997</v>
      </c>
      <c r="FD13" s="9">
        <v>32.073999999999998</v>
      </c>
      <c r="FE13" s="9">
        <v>59.561999999999998</v>
      </c>
      <c r="FF13" s="9">
        <v>39.265000000000001</v>
      </c>
      <c r="FG13" s="9">
        <v>20.297999999999998</v>
      </c>
      <c r="FH13" s="9">
        <v>10.026999999999999</v>
      </c>
      <c r="FI13" s="9">
        <v>5.8570000000000002</v>
      </c>
      <c r="FJ13" s="9">
        <v>4.17</v>
      </c>
      <c r="FK13" s="9">
        <v>96.206000000000003</v>
      </c>
      <c r="FL13" s="9">
        <v>48.185000000000002</v>
      </c>
      <c r="FM13" s="9">
        <v>48.02</v>
      </c>
      <c r="FN13" s="9">
        <v>821.43299999999999</v>
      </c>
      <c r="FO13" s="9">
        <v>429.93</v>
      </c>
      <c r="FP13" s="9">
        <v>391.50299999999999</v>
      </c>
      <c r="FQ13" s="9">
        <v>123.331</v>
      </c>
      <c r="FR13" s="9">
        <v>65.454999999999998</v>
      </c>
      <c r="FS13" s="9">
        <v>57.875999999999998</v>
      </c>
      <c r="FT13" s="9">
        <v>33.677</v>
      </c>
      <c r="FU13" s="9">
        <v>18.587</v>
      </c>
      <c r="FV13" s="9">
        <v>15.09</v>
      </c>
      <c r="FW13" s="9">
        <v>31.399000000000001</v>
      </c>
      <c r="FX13" s="9">
        <v>15.701000000000001</v>
      </c>
      <c r="FY13" s="9">
        <v>15.698</v>
      </c>
      <c r="FZ13" s="9">
        <v>58.255000000000003</v>
      </c>
      <c r="GA13" s="9">
        <v>31.167000000000002</v>
      </c>
      <c r="GB13" s="9">
        <v>27.088000000000001</v>
      </c>
      <c r="GC13" s="9">
        <v>698.10199999999998</v>
      </c>
      <c r="GD13" s="9">
        <v>364.47500000000002</v>
      </c>
      <c r="GE13" s="9">
        <v>333.62599999999998</v>
      </c>
      <c r="GF13" s="9">
        <v>274.70400000000001</v>
      </c>
      <c r="GG13" s="9">
        <v>139.89500000000001</v>
      </c>
      <c r="GH13" s="9">
        <v>134.809</v>
      </c>
      <c r="GI13" s="9">
        <v>72.863</v>
      </c>
      <c r="GJ13" s="9">
        <v>37.369</v>
      </c>
      <c r="GK13" s="9">
        <v>35.494</v>
      </c>
      <c r="GL13" s="9">
        <v>82.786000000000001</v>
      </c>
      <c r="GM13" s="9">
        <v>41.34</v>
      </c>
      <c r="GN13" s="9">
        <v>41.445999999999998</v>
      </c>
      <c r="GO13" s="9">
        <v>119.05500000000001</v>
      </c>
      <c r="GP13" s="9">
        <v>61.186</v>
      </c>
      <c r="GQ13" s="9">
        <v>57.869</v>
      </c>
      <c r="GR13" s="9">
        <v>423.39800000000002</v>
      </c>
      <c r="GS13" s="9">
        <v>224.58099999999999</v>
      </c>
      <c r="GT13" s="9">
        <v>198.81800000000001</v>
      </c>
      <c r="GU13" s="9">
        <v>168.37700000000001</v>
      </c>
      <c r="GV13" s="9">
        <v>83.432000000000002</v>
      </c>
      <c r="GW13" s="9">
        <v>84.944999999999993</v>
      </c>
      <c r="GX13" s="9">
        <v>255.02099999999999</v>
      </c>
      <c r="GY13" s="9">
        <v>141.149</v>
      </c>
      <c r="GZ13" s="9">
        <v>113.872</v>
      </c>
      <c r="HA13" s="9">
        <v>149.24700000000001</v>
      </c>
      <c r="HB13" s="9">
        <v>74.024000000000001</v>
      </c>
      <c r="HC13" s="9">
        <v>75.222999999999999</v>
      </c>
      <c r="HD13" s="9">
        <v>105.773</v>
      </c>
      <c r="HE13" s="9">
        <v>67.123999999999995</v>
      </c>
      <c r="HF13" s="9">
        <v>38.649000000000001</v>
      </c>
      <c r="HG13" s="9">
        <v>50.374000000000002</v>
      </c>
      <c r="HH13" s="9">
        <v>27.456</v>
      </c>
      <c r="HI13" s="9">
        <v>22.917999999999999</v>
      </c>
      <c r="HJ13" s="9">
        <v>771.05899999999997</v>
      </c>
      <c r="HK13" s="9">
        <v>402.47399999999999</v>
      </c>
      <c r="HL13" s="9">
        <v>368.584</v>
      </c>
      <c r="HM13" s="9">
        <v>1387.1179999999999</v>
      </c>
      <c r="HN13" s="9">
        <v>681.26800000000003</v>
      </c>
      <c r="HO13" s="9">
        <v>705.85</v>
      </c>
      <c r="HP13" s="9">
        <v>190.01300000000001</v>
      </c>
      <c r="HQ13" s="9">
        <v>90.48</v>
      </c>
      <c r="HR13" s="9">
        <v>99.534000000000006</v>
      </c>
      <c r="HS13" s="9">
        <v>127.833</v>
      </c>
      <c r="HT13" s="9">
        <v>60.241999999999997</v>
      </c>
      <c r="HU13" s="9">
        <v>67.591999999999999</v>
      </c>
      <c r="HV13" s="9">
        <v>76.534000000000006</v>
      </c>
      <c r="HW13" s="9">
        <v>36.9</v>
      </c>
      <c r="HX13" s="9">
        <v>39.634</v>
      </c>
      <c r="HY13" s="9">
        <v>51.298999999999999</v>
      </c>
      <c r="HZ13" s="9">
        <v>23.341000000000001</v>
      </c>
      <c r="IA13" s="9">
        <v>27.957999999999998</v>
      </c>
      <c r="IB13" s="9">
        <v>24.55</v>
      </c>
      <c r="IC13" s="9">
        <v>9.4559999999999995</v>
      </c>
      <c r="ID13" s="9">
        <v>15.095000000000001</v>
      </c>
      <c r="IE13" s="9">
        <v>19.623999999999999</v>
      </c>
      <c r="IF13" s="9">
        <v>11.137</v>
      </c>
      <c r="IG13" s="9">
        <v>8.4860000000000007</v>
      </c>
      <c r="IH13" s="9">
        <v>42.555999999999997</v>
      </c>
      <c r="II13" s="9">
        <v>19.100999999999999</v>
      </c>
      <c r="IJ13" s="9">
        <v>23.456</v>
      </c>
      <c r="IK13" s="9">
        <v>66.98</v>
      </c>
      <c r="IL13" s="9">
        <v>31.46</v>
      </c>
      <c r="IM13" s="9">
        <v>35.520000000000003</v>
      </c>
      <c r="IN13" s="9">
        <v>33.615000000000002</v>
      </c>
      <c r="IO13" s="9">
        <v>17.664999999999999</v>
      </c>
      <c r="IP13" s="9">
        <v>15.95</v>
      </c>
      <c r="IQ13" s="9">
        <v>8.4440000000000008</v>
      </c>
    </row>
    <row r="14" spans="1:251">
      <c r="A14" s="10">
        <v>43132</v>
      </c>
      <c r="B14" s="9">
        <v>871.89700000000005</v>
      </c>
      <c r="C14" s="9">
        <v>497.68099999999998</v>
      </c>
      <c r="D14" s="9">
        <v>374.21600000000001</v>
      </c>
      <c r="E14" s="9">
        <v>542.71900000000005</v>
      </c>
      <c r="F14" s="9">
        <v>286.58300000000003</v>
      </c>
      <c r="G14" s="9">
        <v>256.13600000000002</v>
      </c>
      <c r="H14" s="9">
        <v>329.17899999999997</v>
      </c>
      <c r="I14" s="9">
        <v>211.09899999999999</v>
      </c>
      <c r="J14" s="9">
        <v>118.08</v>
      </c>
      <c r="K14" s="9">
        <v>279.68</v>
      </c>
      <c r="L14" s="9">
        <v>147.84399999999999</v>
      </c>
      <c r="M14" s="9">
        <v>131.83600000000001</v>
      </c>
      <c r="N14" s="9">
        <v>2953.982</v>
      </c>
      <c r="O14" s="9">
        <v>1581.34</v>
      </c>
      <c r="P14" s="9">
        <v>1372.6420000000001</v>
      </c>
      <c r="Q14" s="9">
        <v>5169.2659999999996</v>
      </c>
      <c r="R14" s="9">
        <v>2532.4639999999999</v>
      </c>
      <c r="S14" s="9">
        <v>2636.8020000000001</v>
      </c>
      <c r="T14" s="9">
        <v>816.59900000000005</v>
      </c>
      <c r="U14" s="9">
        <v>394.94900000000001</v>
      </c>
      <c r="V14" s="9">
        <v>421.65</v>
      </c>
      <c r="W14" s="9">
        <v>578.32000000000005</v>
      </c>
      <c r="X14" s="9">
        <v>288.209</v>
      </c>
      <c r="Y14" s="9">
        <v>290.11099999999999</v>
      </c>
      <c r="Z14" s="9">
        <v>383.68799999999999</v>
      </c>
      <c r="AA14" s="9">
        <v>198.852</v>
      </c>
      <c r="AB14" s="9">
        <v>184.83600000000001</v>
      </c>
      <c r="AC14" s="9">
        <v>194.63200000000001</v>
      </c>
      <c r="AD14" s="9">
        <v>89.358000000000004</v>
      </c>
      <c r="AE14" s="9">
        <v>105.274</v>
      </c>
      <c r="AF14" s="9">
        <v>66.492999999999995</v>
      </c>
      <c r="AG14" s="9">
        <v>29.981000000000002</v>
      </c>
      <c r="AH14" s="9">
        <v>36.512</v>
      </c>
      <c r="AI14" s="9">
        <v>81.411000000000001</v>
      </c>
      <c r="AJ14" s="9">
        <v>43.481999999999999</v>
      </c>
      <c r="AK14" s="9">
        <v>37.929000000000002</v>
      </c>
      <c r="AL14" s="9">
        <v>156.86799999999999</v>
      </c>
      <c r="AM14" s="9">
        <v>63.258000000000003</v>
      </c>
      <c r="AN14" s="9">
        <v>93.61</v>
      </c>
      <c r="AO14" s="9">
        <v>346.62799999999999</v>
      </c>
      <c r="AP14" s="9">
        <v>162.22900000000001</v>
      </c>
      <c r="AQ14" s="9">
        <v>184.399</v>
      </c>
      <c r="AR14" s="9">
        <v>210.595</v>
      </c>
      <c r="AS14" s="9">
        <v>105.36799999999999</v>
      </c>
      <c r="AT14" s="9">
        <v>105.226</v>
      </c>
      <c r="AU14" s="9">
        <v>16.713999999999999</v>
      </c>
      <c r="AV14" s="9">
        <v>6.5780000000000003</v>
      </c>
      <c r="AW14" s="9">
        <v>10.135999999999999</v>
      </c>
      <c r="AX14" s="9">
        <v>136.03299999999999</v>
      </c>
      <c r="AY14" s="9">
        <v>56.86</v>
      </c>
      <c r="AZ14" s="9">
        <v>79.173000000000002</v>
      </c>
      <c r="BA14" s="9">
        <v>171.33199999999999</v>
      </c>
      <c r="BB14" s="9">
        <v>92.355000000000004</v>
      </c>
      <c r="BC14" s="9">
        <v>78.975999999999999</v>
      </c>
      <c r="BD14" s="9">
        <v>66.078000000000003</v>
      </c>
      <c r="BE14" s="9">
        <v>35.780999999999999</v>
      </c>
      <c r="BF14" s="9">
        <v>30.297000000000001</v>
      </c>
      <c r="BG14" s="9">
        <v>69.085999999999999</v>
      </c>
      <c r="BH14" s="9">
        <v>42.475999999999999</v>
      </c>
      <c r="BI14" s="9">
        <v>26.61</v>
      </c>
      <c r="BJ14" s="9">
        <v>11.606999999999999</v>
      </c>
      <c r="BK14" s="9">
        <v>8.2479999999999993</v>
      </c>
      <c r="BL14" s="9">
        <v>3.359</v>
      </c>
      <c r="BM14" s="9">
        <v>102.246</v>
      </c>
      <c r="BN14" s="9">
        <v>49.88</v>
      </c>
      <c r="BO14" s="9">
        <v>52.366</v>
      </c>
      <c r="BP14" s="9">
        <v>2474.3180000000002</v>
      </c>
      <c r="BQ14" s="9">
        <v>1295.1790000000001</v>
      </c>
      <c r="BR14" s="9">
        <v>1179.1379999999999</v>
      </c>
      <c r="BS14" s="9">
        <v>489.11799999999999</v>
      </c>
      <c r="BT14" s="9">
        <v>269.57400000000001</v>
      </c>
      <c r="BU14" s="9">
        <v>219.54499999999999</v>
      </c>
      <c r="BV14" s="9">
        <v>135.06399999999999</v>
      </c>
      <c r="BW14" s="9">
        <v>76.703000000000003</v>
      </c>
      <c r="BX14" s="9">
        <v>58.360999999999997</v>
      </c>
      <c r="BY14" s="9">
        <v>146.715</v>
      </c>
      <c r="BZ14" s="9">
        <v>79.58</v>
      </c>
      <c r="CA14" s="9">
        <v>67.135000000000005</v>
      </c>
      <c r="CB14" s="9">
        <v>207.339</v>
      </c>
      <c r="CC14" s="9">
        <v>113.29</v>
      </c>
      <c r="CD14" s="9">
        <v>94.049000000000007</v>
      </c>
      <c r="CE14" s="9">
        <v>1985.1990000000001</v>
      </c>
      <c r="CF14" s="9">
        <v>1025.606</v>
      </c>
      <c r="CG14" s="9">
        <v>959.59400000000005</v>
      </c>
      <c r="CH14" s="9">
        <v>882.43700000000001</v>
      </c>
      <c r="CI14" s="9">
        <v>456.54199999999997</v>
      </c>
      <c r="CJ14" s="9">
        <v>425.89499999999998</v>
      </c>
      <c r="CK14" s="9">
        <v>277.56200000000001</v>
      </c>
      <c r="CL14" s="9">
        <v>140.20500000000001</v>
      </c>
      <c r="CM14" s="9">
        <v>137.35599999999999</v>
      </c>
      <c r="CN14" s="9">
        <v>280.06799999999998</v>
      </c>
      <c r="CO14" s="9">
        <v>142.65</v>
      </c>
      <c r="CP14" s="9">
        <v>137.41800000000001</v>
      </c>
      <c r="CQ14" s="9">
        <v>324.80700000000002</v>
      </c>
      <c r="CR14" s="9">
        <v>173.68600000000001</v>
      </c>
      <c r="CS14" s="9">
        <v>151.12100000000001</v>
      </c>
      <c r="CT14" s="9">
        <v>1102.7619999999999</v>
      </c>
      <c r="CU14" s="9">
        <v>569.06399999999996</v>
      </c>
      <c r="CV14" s="9">
        <v>533.69899999999996</v>
      </c>
      <c r="CW14" s="9">
        <v>437.66899999999998</v>
      </c>
      <c r="CX14" s="9">
        <v>215.85</v>
      </c>
      <c r="CY14" s="9">
        <v>221.81899999999999</v>
      </c>
      <c r="CZ14" s="9">
        <v>665.09400000000005</v>
      </c>
      <c r="DA14" s="9">
        <v>353.214</v>
      </c>
      <c r="DB14" s="9">
        <v>311.88</v>
      </c>
      <c r="DC14" s="9">
        <v>423.14100000000002</v>
      </c>
      <c r="DD14" s="9">
        <v>216.102</v>
      </c>
      <c r="DE14" s="9">
        <v>207.03899999999999</v>
      </c>
      <c r="DF14" s="9">
        <v>241.953</v>
      </c>
      <c r="DG14" s="9">
        <v>137.11199999999999</v>
      </c>
      <c r="DH14" s="9">
        <v>104.84099999999999</v>
      </c>
      <c r="DI14" s="9">
        <v>200.435</v>
      </c>
      <c r="DJ14" s="9">
        <v>129.358</v>
      </c>
      <c r="DK14" s="9">
        <v>71.076999999999998</v>
      </c>
      <c r="DL14" s="9">
        <v>2273.8829999999998</v>
      </c>
      <c r="DM14" s="9">
        <v>1165.8219999999999</v>
      </c>
      <c r="DN14" s="9">
        <v>1108.0609999999999</v>
      </c>
      <c r="DO14" s="9">
        <v>3920.585</v>
      </c>
      <c r="DP14" s="9">
        <v>1922.404</v>
      </c>
      <c r="DQ14" s="9">
        <v>1998.18</v>
      </c>
      <c r="DR14" s="9">
        <v>588.524</v>
      </c>
      <c r="DS14" s="9">
        <v>314.54000000000002</v>
      </c>
      <c r="DT14" s="9">
        <v>273.983</v>
      </c>
      <c r="DU14" s="9">
        <v>399.72</v>
      </c>
      <c r="DV14" s="9">
        <v>224.625</v>
      </c>
      <c r="DW14" s="9">
        <v>175.095</v>
      </c>
      <c r="DX14" s="9">
        <v>278.86799999999999</v>
      </c>
      <c r="DY14" s="9">
        <v>172.42500000000001</v>
      </c>
      <c r="DZ14" s="9">
        <v>106.443</v>
      </c>
      <c r="EA14" s="9">
        <v>120.852</v>
      </c>
      <c r="EB14" s="9">
        <v>52.2</v>
      </c>
      <c r="EC14" s="9">
        <v>68.653000000000006</v>
      </c>
      <c r="ED14" s="9">
        <v>49.517000000000003</v>
      </c>
      <c r="EE14" s="9">
        <v>18.503</v>
      </c>
      <c r="EF14" s="9">
        <v>31.013999999999999</v>
      </c>
      <c r="EG14" s="9">
        <v>74.094999999999999</v>
      </c>
      <c r="EH14" s="9">
        <v>37.353999999999999</v>
      </c>
      <c r="EI14" s="9">
        <v>36.741</v>
      </c>
      <c r="EJ14" s="9">
        <v>114.709</v>
      </c>
      <c r="EK14" s="9">
        <v>52.561999999999998</v>
      </c>
      <c r="EL14" s="9">
        <v>62.146999999999998</v>
      </c>
      <c r="EM14" s="9">
        <v>242.90700000000001</v>
      </c>
      <c r="EN14" s="9">
        <v>137.99700000000001</v>
      </c>
      <c r="EO14" s="9">
        <v>104.91</v>
      </c>
      <c r="EP14" s="9">
        <v>152.66800000000001</v>
      </c>
      <c r="EQ14" s="9">
        <v>97.153000000000006</v>
      </c>
      <c r="ER14" s="9">
        <v>55.515000000000001</v>
      </c>
      <c r="ES14" s="9">
        <v>13.048</v>
      </c>
      <c r="ET14" s="9">
        <v>4.3650000000000002</v>
      </c>
      <c r="EU14" s="9">
        <v>8.6829999999999998</v>
      </c>
      <c r="EV14" s="9">
        <v>90.239000000000004</v>
      </c>
      <c r="EW14" s="9">
        <v>40.844000000000001</v>
      </c>
      <c r="EX14" s="9">
        <v>49.395000000000003</v>
      </c>
      <c r="EY14" s="9">
        <v>146.33199999999999</v>
      </c>
      <c r="EZ14" s="9">
        <v>81.275999999999996</v>
      </c>
      <c r="FA14" s="9">
        <v>65.055999999999997</v>
      </c>
      <c r="FB14" s="9">
        <v>69.387</v>
      </c>
      <c r="FC14" s="9">
        <v>40.746000000000002</v>
      </c>
      <c r="FD14" s="9">
        <v>28.640999999999998</v>
      </c>
      <c r="FE14" s="9">
        <v>47.767000000000003</v>
      </c>
      <c r="FF14" s="9">
        <v>32.204999999999998</v>
      </c>
      <c r="FG14" s="9">
        <v>15.561999999999999</v>
      </c>
      <c r="FH14" s="9">
        <v>9.6289999999999996</v>
      </c>
      <c r="FI14" s="9">
        <v>5.423</v>
      </c>
      <c r="FJ14" s="9">
        <v>4.2060000000000004</v>
      </c>
      <c r="FK14" s="9">
        <v>98.564999999999998</v>
      </c>
      <c r="FL14" s="9">
        <v>49.070999999999998</v>
      </c>
      <c r="FM14" s="9">
        <v>49.493000000000002</v>
      </c>
      <c r="FN14" s="9">
        <v>844.97299999999996</v>
      </c>
      <c r="FO14" s="9">
        <v>444.09300000000002</v>
      </c>
      <c r="FP14" s="9">
        <v>400.88</v>
      </c>
      <c r="FQ14" s="9">
        <v>145.05699999999999</v>
      </c>
      <c r="FR14" s="9">
        <v>74.638999999999996</v>
      </c>
      <c r="FS14" s="9">
        <v>70.418000000000006</v>
      </c>
      <c r="FT14" s="9">
        <v>36.445999999999998</v>
      </c>
      <c r="FU14" s="9">
        <v>18.306999999999999</v>
      </c>
      <c r="FV14" s="9">
        <v>18.14</v>
      </c>
      <c r="FW14" s="9">
        <v>46.194000000000003</v>
      </c>
      <c r="FX14" s="9">
        <v>23.890999999999998</v>
      </c>
      <c r="FY14" s="9">
        <v>22.302</v>
      </c>
      <c r="FZ14" s="9">
        <v>62.417000000000002</v>
      </c>
      <c r="GA14" s="9">
        <v>32.441000000000003</v>
      </c>
      <c r="GB14" s="9">
        <v>29.975999999999999</v>
      </c>
      <c r="GC14" s="9">
        <v>699.91600000000005</v>
      </c>
      <c r="GD14" s="9">
        <v>369.45400000000001</v>
      </c>
      <c r="GE14" s="9">
        <v>330.46199999999999</v>
      </c>
      <c r="GF14" s="9">
        <v>275.16199999999998</v>
      </c>
      <c r="GG14" s="9">
        <v>144.29400000000001</v>
      </c>
      <c r="GH14" s="9">
        <v>130.86799999999999</v>
      </c>
      <c r="GI14" s="9">
        <v>83.649000000000001</v>
      </c>
      <c r="GJ14" s="9">
        <v>44.862000000000002</v>
      </c>
      <c r="GK14" s="9">
        <v>38.786000000000001</v>
      </c>
      <c r="GL14" s="9">
        <v>74.986999999999995</v>
      </c>
      <c r="GM14" s="9">
        <v>44.817999999999998</v>
      </c>
      <c r="GN14" s="9">
        <v>30.169</v>
      </c>
      <c r="GO14" s="9">
        <v>116.526</v>
      </c>
      <c r="GP14" s="9">
        <v>54.613</v>
      </c>
      <c r="GQ14" s="9">
        <v>61.912999999999997</v>
      </c>
      <c r="GR14" s="9">
        <v>424.75400000000002</v>
      </c>
      <c r="GS14" s="9">
        <v>225.16</v>
      </c>
      <c r="GT14" s="9">
        <v>199.59399999999999</v>
      </c>
      <c r="GU14" s="9">
        <v>165.10300000000001</v>
      </c>
      <c r="GV14" s="9">
        <v>82.05</v>
      </c>
      <c r="GW14" s="9">
        <v>83.052999999999997</v>
      </c>
      <c r="GX14" s="9">
        <v>259.65100000000001</v>
      </c>
      <c r="GY14" s="9">
        <v>143.11000000000001</v>
      </c>
      <c r="GZ14" s="9">
        <v>116.541</v>
      </c>
      <c r="HA14" s="9">
        <v>153.405</v>
      </c>
      <c r="HB14" s="9">
        <v>75.158000000000001</v>
      </c>
      <c r="HC14" s="9">
        <v>78.247</v>
      </c>
      <c r="HD14" s="9">
        <v>106.246</v>
      </c>
      <c r="HE14" s="9">
        <v>67.950999999999993</v>
      </c>
      <c r="HF14" s="9">
        <v>38.295000000000002</v>
      </c>
      <c r="HG14" s="9">
        <v>59.987000000000002</v>
      </c>
      <c r="HH14" s="9">
        <v>29.219000000000001</v>
      </c>
      <c r="HI14" s="9">
        <v>30.768000000000001</v>
      </c>
      <c r="HJ14" s="9">
        <v>784.98599999999999</v>
      </c>
      <c r="HK14" s="9">
        <v>414.87400000000002</v>
      </c>
      <c r="HL14" s="9">
        <v>370.11200000000002</v>
      </c>
      <c r="HM14" s="9">
        <v>1400.9059999999999</v>
      </c>
      <c r="HN14" s="9">
        <v>686.83600000000001</v>
      </c>
      <c r="HO14" s="9">
        <v>714.07</v>
      </c>
      <c r="HP14" s="9">
        <v>202.422</v>
      </c>
      <c r="HQ14" s="9">
        <v>97.534000000000006</v>
      </c>
      <c r="HR14" s="9">
        <v>104.887</v>
      </c>
      <c r="HS14" s="9">
        <v>147.185</v>
      </c>
      <c r="HT14" s="9">
        <v>68.191000000000003</v>
      </c>
      <c r="HU14" s="9">
        <v>78.994</v>
      </c>
      <c r="HV14" s="9">
        <v>91.721999999999994</v>
      </c>
      <c r="HW14" s="9">
        <v>46.911999999999999</v>
      </c>
      <c r="HX14" s="9">
        <v>44.81</v>
      </c>
      <c r="HY14" s="9">
        <v>55.463000000000001</v>
      </c>
      <c r="HZ14" s="9">
        <v>21.279</v>
      </c>
      <c r="IA14" s="9">
        <v>34.183999999999997</v>
      </c>
      <c r="IB14" s="9">
        <v>22.265000000000001</v>
      </c>
      <c r="IC14" s="9">
        <v>8.4819999999999993</v>
      </c>
      <c r="ID14" s="9">
        <v>13.784000000000001</v>
      </c>
      <c r="IE14" s="9">
        <v>21.574000000000002</v>
      </c>
      <c r="IF14" s="9">
        <v>12.975</v>
      </c>
      <c r="IG14" s="9">
        <v>8.5990000000000002</v>
      </c>
      <c r="IH14" s="9">
        <v>33.662999999999997</v>
      </c>
      <c r="II14" s="9">
        <v>16.369</v>
      </c>
      <c r="IJ14" s="9">
        <v>17.294</v>
      </c>
      <c r="IK14" s="9">
        <v>77.697999999999993</v>
      </c>
      <c r="IL14" s="9">
        <v>36.966999999999999</v>
      </c>
      <c r="IM14" s="9">
        <v>40.731000000000002</v>
      </c>
      <c r="IN14" s="9">
        <v>44.386000000000003</v>
      </c>
      <c r="IO14" s="9">
        <v>21.004000000000001</v>
      </c>
      <c r="IP14" s="9">
        <v>23.382000000000001</v>
      </c>
      <c r="IQ14" s="9">
        <v>6.2770000000000001</v>
      </c>
    </row>
    <row r="15" spans="1:251">
      <c r="A15" s="10">
        <v>43497</v>
      </c>
      <c r="B15" s="9">
        <v>853.95299999999997</v>
      </c>
      <c r="C15" s="9">
        <v>475.82600000000002</v>
      </c>
      <c r="D15" s="9">
        <v>378.12700000000001</v>
      </c>
      <c r="E15" s="9">
        <v>523.726</v>
      </c>
      <c r="F15" s="9">
        <v>279.26799999999997</v>
      </c>
      <c r="G15" s="9">
        <v>244.458</v>
      </c>
      <c r="H15" s="9">
        <v>330.22699999999998</v>
      </c>
      <c r="I15" s="9">
        <v>196.55799999999999</v>
      </c>
      <c r="J15" s="9">
        <v>133.66999999999999</v>
      </c>
      <c r="K15" s="9">
        <v>299.75400000000002</v>
      </c>
      <c r="L15" s="9">
        <v>159.51499999999999</v>
      </c>
      <c r="M15" s="9">
        <v>140.239</v>
      </c>
      <c r="N15" s="9">
        <v>3067.665</v>
      </c>
      <c r="O15" s="9">
        <v>1637.424</v>
      </c>
      <c r="P15" s="9">
        <v>1430.241</v>
      </c>
      <c r="Q15" s="9">
        <v>5266.0749999999998</v>
      </c>
      <c r="R15" s="9">
        <v>2581.5140000000001</v>
      </c>
      <c r="S15" s="9">
        <v>2684.5610000000001</v>
      </c>
      <c r="T15" s="9">
        <v>879.27</v>
      </c>
      <c r="U15" s="9">
        <v>410.601</v>
      </c>
      <c r="V15" s="9">
        <v>468.67</v>
      </c>
      <c r="W15" s="9">
        <v>631.66600000000005</v>
      </c>
      <c r="X15" s="9">
        <v>304.935</v>
      </c>
      <c r="Y15" s="9">
        <v>326.73099999999999</v>
      </c>
      <c r="Z15" s="9">
        <v>422.18900000000002</v>
      </c>
      <c r="AA15" s="9">
        <v>222.327</v>
      </c>
      <c r="AB15" s="9">
        <v>199.86199999999999</v>
      </c>
      <c r="AC15" s="9">
        <v>209.477</v>
      </c>
      <c r="AD15" s="9">
        <v>82.608000000000004</v>
      </c>
      <c r="AE15" s="9">
        <v>126.869</v>
      </c>
      <c r="AF15" s="9">
        <v>79.055999999999997</v>
      </c>
      <c r="AG15" s="9">
        <v>29.748999999999999</v>
      </c>
      <c r="AH15" s="9">
        <v>49.307000000000002</v>
      </c>
      <c r="AI15" s="9">
        <v>78.504999999999995</v>
      </c>
      <c r="AJ15" s="9">
        <v>43.655000000000001</v>
      </c>
      <c r="AK15" s="9">
        <v>34.848999999999997</v>
      </c>
      <c r="AL15" s="9">
        <v>169.1</v>
      </c>
      <c r="AM15" s="9">
        <v>62.011000000000003</v>
      </c>
      <c r="AN15" s="9">
        <v>107.09</v>
      </c>
      <c r="AO15" s="9">
        <v>379.81900000000002</v>
      </c>
      <c r="AP15" s="9">
        <v>168.791</v>
      </c>
      <c r="AQ15" s="9">
        <v>211.02799999999999</v>
      </c>
      <c r="AR15" s="9">
        <v>234.95</v>
      </c>
      <c r="AS15" s="9">
        <v>118.983</v>
      </c>
      <c r="AT15" s="9">
        <v>115.967</v>
      </c>
      <c r="AU15" s="9">
        <v>23.742000000000001</v>
      </c>
      <c r="AV15" s="9">
        <v>8.7530000000000001</v>
      </c>
      <c r="AW15" s="9">
        <v>14.99</v>
      </c>
      <c r="AX15" s="9">
        <v>144.869</v>
      </c>
      <c r="AY15" s="9">
        <v>49.808</v>
      </c>
      <c r="AZ15" s="9">
        <v>95.061000000000007</v>
      </c>
      <c r="BA15" s="9">
        <v>167.54</v>
      </c>
      <c r="BB15" s="9">
        <v>96.39</v>
      </c>
      <c r="BC15" s="9">
        <v>71.150000000000006</v>
      </c>
      <c r="BD15" s="9">
        <v>72.537000000000006</v>
      </c>
      <c r="BE15" s="9">
        <v>46.191000000000003</v>
      </c>
      <c r="BF15" s="9">
        <v>26.346</v>
      </c>
      <c r="BG15" s="9">
        <v>64.804000000000002</v>
      </c>
      <c r="BH15" s="9">
        <v>40.533000000000001</v>
      </c>
      <c r="BI15" s="9">
        <v>24.271999999999998</v>
      </c>
      <c r="BJ15" s="9">
        <v>10.63</v>
      </c>
      <c r="BK15" s="9">
        <v>7.7240000000000002</v>
      </c>
      <c r="BL15" s="9">
        <v>2.907</v>
      </c>
      <c r="BM15" s="9">
        <v>102.736</v>
      </c>
      <c r="BN15" s="9">
        <v>55.857999999999997</v>
      </c>
      <c r="BO15" s="9">
        <v>46.878</v>
      </c>
      <c r="BP15" s="9">
        <v>2491.0709999999999</v>
      </c>
      <c r="BQ15" s="9">
        <v>1298.105</v>
      </c>
      <c r="BR15" s="9">
        <v>1192.9659999999999</v>
      </c>
      <c r="BS15" s="9">
        <v>480.98200000000003</v>
      </c>
      <c r="BT15" s="9">
        <v>244.67699999999999</v>
      </c>
      <c r="BU15" s="9">
        <v>236.304</v>
      </c>
      <c r="BV15" s="9">
        <v>120.91500000000001</v>
      </c>
      <c r="BW15" s="9">
        <v>60.231000000000002</v>
      </c>
      <c r="BX15" s="9">
        <v>60.685000000000002</v>
      </c>
      <c r="BY15" s="9">
        <v>136.67599999999999</v>
      </c>
      <c r="BZ15" s="9">
        <v>73.5</v>
      </c>
      <c r="CA15" s="9">
        <v>63.176000000000002</v>
      </c>
      <c r="CB15" s="9">
        <v>223.39</v>
      </c>
      <c r="CC15" s="9">
        <v>110.947</v>
      </c>
      <c r="CD15" s="9">
        <v>112.443</v>
      </c>
      <c r="CE15" s="9">
        <v>2010.09</v>
      </c>
      <c r="CF15" s="9">
        <v>1053.4269999999999</v>
      </c>
      <c r="CG15" s="9">
        <v>956.66200000000003</v>
      </c>
      <c r="CH15" s="9">
        <v>908.14300000000003</v>
      </c>
      <c r="CI15" s="9">
        <v>459.73599999999999</v>
      </c>
      <c r="CJ15" s="9">
        <v>448.40699999999998</v>
      </c>
      <c r="CK15" s="9">
        <v>261.40499999999997</v>
      </c>
      <c r="CL15" s="9">
        <v>129.78800000000001</v>
      </c>
      <c r="CM15" s="9">
        <v>131.61600000000001</v>
      </c>
      <c r="CN15" s="9">
        <v>274.43400000000003</v>
      </c>
      <c r="CO15" s="9">
        <v>139.02500000000001</v>
      </c>
      <c r="CP15" s="9">
        <v>135.40899999999999</v>
      </c>
      <c r="CQ15" s="9">
        <v>372.30399999999997</v>
      </c>
      <c r="CR15" s="9">
        <v>190.922</v>
      </c>
      <c r="CS15" s="9">
        <v>181.38200000000001</v>
      </c>
      <c r="CT15" s="9">
        <v>1101.9469999999999</v>
      </c>
      <c r="CU15" s="9">
        <v>593.69100000000003</v>
      </c>
      <c r="CV15" s="9">
        <v>508.255</v>
      </c>
      <c r="CW15" s="9">
        <v>463.11200000000002</v>
      </c>
      <c r="CX15" s="9">
        <v>245.71700000000001</v>
      </c>
      <c r="CY15" s="9">
        <v>217.39599999999999</v>
      </c>
      <c r="CZ15" s="9">
        <v>638.83500000000004</v>
      </c>
      <c r="DA15" s="9">
        <v>347.97500000000002</v>
      </c>
      <c r="DB15" s="9">
        <v>290.86</v>
      </c>
      <c r="DC15" s="9">
        <v>400.74299999999999</v>
      </c>
      <c r="DD15" s="9">
        <v>207.38800000000001</v>
      </c>
      <c r="DE15" s="9">
        <v>193.35599999999999</v>
      </c>
      <c r="DF15" s="9">
        <v>238.09100000000001</v>
      </c>
      <c r="DG15" s="9">
        <v>140.58699999999999</v>
      </c>
      <c r="DH15" s="9">
        <v>97.504000000000005</v>
      </c>
      <c r="DI15" s="9">
        <v>203.899</v>
      </c>
      <c r="DJ15" s="9">
        <v>117.149</v>
      </c>
      <c r="DK15" s="9">
        <v>86.75</v>
      </c>
      <c r="DL15" s="9">
        <v>2287.1729999999998</v>
      </c>
      <c r="DM15" s="9">
        <v>1180.9559999999999</v>
      </c>
      <c r="DN15" s="9">
        <v>1106.2159999999999</v>
      </c>
      <c r="DO15" s="9">
        <v>3964.9989999999998</v>
      </c>
      <c r="DP15" s="9">
        <v>1934.627</v>
      </c>
      <c r="DQ15" s="9">
        <v>2030.3720000000001</v>
      </c>
      <c r="DR15" s="9">
        <v>592.35699999999997</v>
      </c>
      <c r="DS15" s="9">
        <v>310.22000000000003</v>
      </c>
      <c r="DT15" s="9">
        <v>282.13799999999998</v>
      </c>
      <c r="DU15" s="9">
        <v>411.57799999999997</v>
      </c>
      <c r="DV15" s="9">
        <v>223.785</v>
      </c>
      <c r="DW15" s="9">
        <v>187.79400000000001</v>
      </c>
      <c r="DX15" s="9">
        <v>273.33300000000003</v>
      </c>
      <c r="DY15" s="9">
        <v>156.56200000000001</v>
      </c>
      <c r="DZ15" s="9">
        <v>116.771</v>
      </c>
      <c r="EA15" s="9">
        <v>138.24600000000001</v>
      </c>
      <c r="EB15" s="9">
        <v>67.222999999999999</v>
      </c>
      <c r="EC15" s="9">
        <v>71.022999999999996</v>
      </c>
      <c r="ED15" s="9">
        <v>49.173999999999999</v>
      </c>
      <c r="EE15" s="9">
        <v>24.292000000000002</v>
      </c>
      <c r="EF15" s="9">
        <v>24.881</v>
      </c>
      <c r="EG15" s="9">
        <v>61.875999999999998</v>
      </c>
      <c r="EH15" s="9">
        <v>33.628999999999998</v>
      </c>
      <c r="EI15" s="9">
        <v>28.247</v>
      </c>
      <c r="EJ15" s="9">
        <v>118.90300000000001</v>
      </c>
      <c r="EK15" s="9">
        <v>52.805999999999997</v>
      </c>
      <c r="EL15" s="9">
        <v>66.096999999999994</v>
      </c>
      <c r="EM15" s="9">
        <v>254.28399999999999</v>
      </c>
      <c r="EN15" s="9">
        <v>124.973</v>
      </c>
      <c r="EO15" s="9">
        <v>129.31</v>
      </c>
      <c r="EP15" s="9">
        <v>161.947</v>
      </c>
      <c r="EQ15" s="9">
        <v>90.89</v>
      </c>
      <c r="ER15" s="9">
        <v>71.057000000000002</v>
      </c>
      <c r="ES15" s="9">
        <v>19.725000000000001</v>
      </c>
      <c r="ET15" s="9">
        <v>9.3989999999999991</v>
      </c>
      <c r="EU15" s="9">
        <v>10.326000000000001</v>
      </c>
      <c r="EV15" s="9">
        <v>92.335999999999999</v>
      </c>
      <c r="EW15" s="9">
        <v>34.084000000000003</v>
      </c>
      <c r="EX15" s="9">
        <v>58.253</v>
      </c>
      <c r="EY15" s="9">
        <v>130.39400000000001</v>
      </c>
      <c r="EZ15" s="9">
        <v>78.61</v>
      </c>
      <c r="FA15" s="9">
        <v>51.783999999999999</v>
      </c>
      <c r="FB15" s="9">
        <v>52.44</v>
      </c>
      <c r="FC15" s="9">
        <v>34.323</v>
      </c>
      <c r="FD15" s="9">
        <v>18.117999999999999</v>
      </c>
      <c r="FE15" s="9">
        <v>41.951000000000001</v>
      </c>
      <c r="FF15" s="9">
        <v>26.259</v>
      </c>
      <c r="FG15" s="9">
        <v>15.693</v>
      </c>
      <c r="FH15" s="9">
        <v>4.2409999999999997</v>
      </c>
      <c r="FI15" s="9">
        <v>4.2409999999999997</v>
      </c>
      <c r="FJ15" s="9">
        <v>0</v>
      </c>
      <c r="FK15" s="9">
        <v>88.441999999999993</v>
      </c>
      <c r="FL15" s="9">
        <v>52.350999999999999</v>
      </c>
      <c r="FM15" s="9">
        <v>36.091000000000001</v>
      </c>
      <c r="FN15" s="9">
        <v>845.15300000000002</v>
      </c>
      <c r="FO15" s="9">
        <v>449.67099999999999</v>
      </c>
      <c r="FP15" s="9">
        <v>395.48200000000003</v>
      </c>
      <c r="FQ15" s="9">
        <v>140.684</v>
      </c>
      <c r="FR15" s="9">
        <v>74.831999999999994</v>
      </c>
      <c r="FS15" s="9">
        <v>65.852000000000004</v>
      </c>
      <c r="FT15" s="9">
        <v>39.799999999999997</v>
      </c>
      <c r="FU15" s="9">
        <v>19.262</v>
      </c>
      <c r="FV15" s="9">
        <v>20.539000000000001</v>
      </c>
      <c r="FW15" s="9">
        <v>37.814</v>
      </c>
      <c r="FX15" s="9">
        <v>17.972999999999999</v>
      </c>
      <c r="FY15" s="9">
        <v>19.841000000000001</v>
      </c>
      <c r="FZ15" s="9">
        <v>63.069000000000003</v>
      </c>
      <c r="GA15" s="9">
        <v>37.597000000000001</v>
      </c>
      <c r="GB15" s="9">
        <v>25.472000000000001</v>
      </c>
      <c r="GC15" s="9">
        <v>704.46900000000005</v>
      </c>
      <c r="GD15" s="9">
        <v>374.839</v>
      </c>
      <c r="GE15" s="9">
        <v>329.63</v>
      </c>
      <c r="GF15" s="9">
        <v>290.63600000000002</v>
      </c>
      <c r="GG15" s="9">
        <v>151.71899999999999</v>
      </c>
      <c r="GH15" s="9">
        <v>138.917</v>
      </c>
      <c r="GI15" s="9">
        <v>86.527000000000001</v>
      </c>
      <c r="GJ15" s="9">
        <v>45.343000000000004</v>
      </c>
      <c r="GK15" s="9">
        <v>41.183999999999997</v>
      </c>
      <c r="GL15" s="9">
        <v>85.728999999999999</v>
      </c>
      <c r="GM15" s="9">
        <v>45.198999999999998</v>
      </c>
      <c r="GN15" s="9">
        <v>40.53</v>
      </c>
      <c r="GO15" s="9">
        <v>118.38</v>
      </c>
      <c r="GP15" s="9">
        <v>61.177</v>
      </c>
      <c r="GQ15" s="9">
        <v>57.204000000000001</v>
      </c>
      <c r="GR15" s="9">
        <v>413.83199999999999</v>
      </c>
      <c r="GS15" s="9">
        <v>223.12</v>
      </c>
      <c r="GT15" s="9">
        <v>190.71199999999999</v>
      </c>
      <c r="GU15" s="9">
        <v>157.601</v>
      </c>
      <c r="GV15" s="9">
        <v>80.429000000000002</v>
      </c>
      <c r="GW15" s="9">
        <v>77.171999999999997</v>
      </c>
      <c r="GX15" s="9">
        <v>256.23099999999999</v>
      </c>
      <c r="GY15" s="9">
        <v>142.691</v>
      </c>
      <c r="GZ15" s="9">
        <v>113.54</v>
      </c>
      <c r="HA15" s="9">
        <v>150.63800000000001</v>
      </c>
      <c r="HB15" s="9">
        <v>80.703999999999994</v>
      </c>
      <c r="HC15" s="9">
        <v>69.933000000000007</v>
      </c>
      <c r="HD15" s="9">
        <v>105.59399999999999</v>
      </c>
      <c r="HE15" s="9">
        <v>61.987000000000002</v>
      </c>
      <c r="HF15" s="9">
        <v>43.606999999999999</v>
      </c>
      <c r="HG15" s="9">
        <v>55.22</v>
      </c>
      <c r="HH15" s="9">
        <v>32.712000000000003</v>
      </c>
      <c r="HI15" s="9">
        <v>22.507999999999999</v>
      </c>
      <c r="HJ15" s="9">
        <v>789.93299999999999</v>
      </c>
      <c r="HK15" s="9">
        <v>416.959</v>
      </c>
      <c r="HL15" s="9">
        <v>372.97399999999999</v>
      </c>
      <c r="HM15" s="9">
        <v>1413.63</v>
      </c>
      <c r="HN15" s="9">
        <v>694.80200000000002</v>
      </c>
      <c r="HO15" s="9">
        <v>718.82799999999997</v>
      </c>
      <c r="HP15" s="9">
        <v>199.232</v>
      </c>
      <c r="HQ15" s="9">
        <v>96.426000000000002</v>
      </c>
      <c r="HR15" s="9">
        <v>102.807</v>
      </c>
      <c r="HS15" s="9">
        <v>143.75700000000001</v>
      </c>
      <c r="HT15" s="9">
        <v>72.322999999999993</v>
      </c>
      <c r="HU15" s="9">
        <v>71.433999999999997</v>
      </c>
      <c r="HV15" s="9">
        <v>80.596999999999994</v>
      </c>
      <c r="HW15" s="9">
        <v>44.749000000000002</v>
      </c>
      <c r="HX15" s="9">
        <v>35.847999999999999</v>
      </c>
      <c r="HY15" s="9">
        <v>63.16</v>
      </c>
      <c r="HZ15" s="9">
        <v>27.573</v>
      </c>
      <c r="IA15" s="9">
        <v>35.587000000000003</v>
      </c>
      <c r="IB15" s="9">
        <v>18.059999999999999</v>
      </c>
      <c r="IC15" s="9">
        <v>7.2960000000000003</v>
      </c>
      <c r="ID15" s="9">
        <v>10.765000000000001</v>
      </c>
      <c r="IE15" s="9">
        <v>17.283000000000001</v>
      </c>
      <c r="IF15" s="9">
        <v>10.298999999999999</v>
      </c>
      <c r="IG15" s="9">
        <v>6.984</v>
      </c>
      <c r="IH15" s="9">
        <v>38.192</v>
      </c>
      <c r="II15" s="9">
        <v>13.804</v>
      </c>
      <c r="IJ15" s="9">
        <v>24.388999999999999</v>
      </c>
      <c r="IK15" s="9">
        <v>70.004000000000005</v>
      </c>
      <c r="IL15" s="9">
        <v>34.042000000000002</v>
      </c>
      <c r="IM15" s="9">
        <v>35.962000000000003</v>
      </c>
      <c r="IN15" s="9">
        <v>41.465000000000003</v>
      </c>
      <c r="IO15" s="9">
        <v>23.593</v>
      </c>
      <c r="IP15" s="9">
        <v>17.870999999999999</v>
      </c>
      <c r="IQ15" s="9">
        <v>6.4249999999999998</v>
      </c>
    </row>
    <row r="16" spans="1:251">
      <c r="A16" s="10">
        <v>43862</v>
      </c>
      <c r="B16" s="9">
        <v>888.06799999999998</v>
      </c>
      <c r="C16" s="9">
        <v>489.85899999999998</v>
      </c>
      <c r="D16" s="9">
        <v>398.209</v>
      </c>
      <c r="E16" s="9">
        <v>550.96699999999998</v>
      </c>
      <c r="F16" s="9">
        <v>279.7</v>
      </c>
      <c r="G16" s="9">
        <v>271.267</v>
      </c>
      <c r="H16" s="9">
        <v>337.101</v>
      </c>
      <c r="I16" s="9">
        <v>210.15899999999999</v>
      </c>
      <c r="J16" s="9">
        <v>126.94199999999999</v>
      </c>
      <c r="K16" s="9">
        <v>302.93099999999998</v>
      </c>
      <c r="L16" s="9">
        <v>176.161</v>
      </c>
      <c r="M16" s="9">
        <v>126.77</v>
      </c>
      <c r="N16" s="9">
        <v>3124.9609999999998</v>
      </c>
      <c r="O16" s="9">
        <v>1633.12</v>
      </c>
      <c r="P16" s="9">
        <v>1491.84</v>
      </c>
      <c r="Q16" s="9">
        <v>5378.4110000000001</v>
      </c>
      <c r="R16" s="9">
        <v>2645.1149999999998</v>
      </c>
      <c r="S16" s="9">
        <v>2733.2959999999998</v>
      </c>
      <c r="T16" s="9">
        <v>937.84699999999998</v>
      </c>
      <c r="U16" s="9">
        <v>478.947</v>
      </c>
      <c r="V16" s="9">
        <v>458.9</v>
      </c>
      <c r="W16" s="9">
        <v>674.60400000000004</v>
      </c>
      <c r="X16" s="9">
        <v>357.69400000000002</v>
      </c>
      <c r="Y16" s="9">
        <v>316.911</v>
      </c>
      <c r="Z16" s="9">
        <v>455.26799999999997</v>
      </c>
      <c r="AA16" s="9">
        <v>250.44399999999999</v>
      </c>
      <c r="AB16" s="9">
        <v>204.82300000000001</v>
      </c>
      <c r="AC16" s="9">
        <v>219.33699999999999</v>
      </c>
      <c r="AD16" s="9">
        <v>107.25</v>
      </c>
      <c r="AE16" s="9">
        <v>112.087</v>
      </c>
      <c r="AF16" s="9">
        <v>90.049000000000007</v>
      </c>
      <c r="AG16" s="9">
        <v>36.792000000000002</v>
      </c>
      <c r="AH16" s="9">
        <v>53.256999999999998</v>
      </c>
      <c r="AI16" s="9">
        <v>81.051000000000002</v>
      </c>
      <c r="AJ16" s="9">
        <v>49.143999999999998</v>
      </c>
      <c r="AK16" s="9">
        <v>31.907</v>
      </c>
      <c r="AL16" s="9">
        <v>182.19200000000001</v>
      </c>
      <c r="AM16" s="9">
        <v>72.11</v>
      </c>
      <c r="AN16" s="9">
        <v>110.083</v>
      </c>
      <c r="AO16" s="9">
        <v>378.91199999999998</v>
      </c>
      <c r="AP16" s="9">
        <v>184.58500000000001</v>
      </c>
      <c r="AQ16" s="9">
        <v>194.327</v>
      </c>
      <c r="AR16" s="9">
        <v>226.786</v>
      </c>
      <c r="AS16" s="9">
        <v>126.95</v>
      </c>
      <c r="AT16" s="9">
        <v>99.835999999999999</v>
      </c>
      <c r="AU16" s="9">
        <v>23.555</v>
      </c>
      <c r="AV16" s="9">
        <v>8.4979999999999993</v>
      </c>
      <c r="AW16" s="9">
        <v>15.055999999999999</v>
      </c>
      <c r="AX16" s="9">
        <v>152.126</v>
      </c>
      <c r="AY16" s="9">
        <v>57.634999999999998</v>
      </c>
      <c r="AZ16" s="9">
        <v>94.491</v>
      </c>
      <c r="BA16" s="9">
        <v>187.262</v>
      </c>
      <c r="BB16" s="9">
        <v>112.83</v>
      </c>
      <c r="BC16" s="9">
        <v>74.432000000000002</v>
      </c>
      <c r="BD16" s="9">
        <v>77.540000000000006</v>
      </c>
      <c r="BE16" s="9">
        <v>49.563000000000002</v>
      </c>
      <c r="BF16" s="9">
        <v>27.977</v>
      </c>
      <c r="BG16" s="9">
        <v>76.144999999999996</v>
      </c>
      <c r="BH16" s="9">
        <v>49.210999999999999</v>
      </c>
      <c r="BI16" s="9">
        <v>26.933</v>
      </c>
      <c r="BJ16" s="9">
        <v>10.458</v>
      </c>
      <c r="BK16" s="9">
        <v>6.1769999999999996</v>
      </c>
      <c r="BL16" s="9">
        <v>4.2809999999999997</v>
      </c>
      <c r="BM16" s="9">
        <v>111.117</v>
      </c>
      <c r="BN16" s="9">
        <v>63.619</v>
      </c>
      <c r="BO16" s="9">
        <v>47.497999999999998</v>
      </c>
      <c r="BP16" s="9">
        <v>2564.4969999999998</v>
      </c>
      <c r="BQ16" s="9">
        <v>1326.163</v>
      </c>
      <c r="BR16" s="9">
        <v>1238.3340000000001</v>
      </c>
      <c r="BS16" s="9">
        <v>458.46800000000002</v>
      </c>
      <c r="BT16" s="9">
        <v>240.691</v>
      </c>
      <c r="BU16" s="9">
        <v>217.77699999999999</v>
      </c>
      <c r="BV16" s="9">
        <v>116.99</v>
      </c>
      <c r="BW16" s="9">
        <v>60.984000000000002</v>
      </c>
      <c r="BX16" s="9">
        <v>56.005000000000003</v>
      </c>
      <c r="BY16" s="9">
        <v>131.81200000000001</v>
      </c>
      <c r="BZ16" s="9">
        <v>68</v>
      </c>
      <c r="CA16" s="9">
        <v>63.811999999999998</v>
      </c>
      <c r="CB16" s="9">
        <v>209.666</v>
      </c>
      <c r="CC16" s="9">
        <v>111.70699999999999</v>
      </c>
      <c r="CD16" s="9">
        <v>97.959000000000003</v>
      </c>
      <c r="CE16" s="9">
        <v>2106.029</v>
      </c>
      <c r="CF16" s="9">
        <v>1085.472</v>
      </c>
      <c r="CG16" s="9">
        <v>1020.557</v>
      </c>
      <c r="CH16" s="9">
        <v>964.90599999999995</v>
      </c>
      <c r="CI16" s="9">
        <v>496.52699999999999</v>
      </c>
      <c r="CJ16" s="9">
        <v>468.37900000000002</v>
      </c>
      <c r="CK16" s="9">
        <v>273.80700000000002</v>
      </c>
      <c r="CL16" s="9">
        <v>125.57299999999999</v>
      </c>
      <c r="CM16" s="9">
        <v>148.23400000000001</v>
      </c>
      <c r="CN16" s="9">
        <v>292.96699999999998</v>
      </c>
      <c r="CO16" s="9">
        <v>157.27500000000001</v>
      </c>
      <c r="CP16" s="9">
        <v>135.691</v>
      </c>
      <c r="CQ16" s="9">
        <v>398.13299999999998</v>
      </c>
      <c r="CR16" s="9">
        <v>213.679</v>
      </c>
      <c r="CS16" s="9">
        <v>184.45400000000001</v>
      </c>
      <c r="CT16" s="9">
        <v>1141.1220000000001</v>
      </c>
      <c r="CU16" s="9">
        <v>588.94500000000005</v>
      </c>
      <c r="CV16" s="9">
        <v>552.17700000000002</v>
      </c>
      <c r="CW16" s="9">
        <v>431.54500000000002</v>
      </c>
      <c r="CX16" s="9">
        <v>224.357</v>
      </c>
      <c r="CY16" s="9">
        <v>207.18799999999999</v>
      </c>
      <c r="CZ16" s="9">
        <v>709.577</v>
      </c>
      <c r="DA16" s="9">
        <v>364.58800000000002</v>
      </c>
      <c r="DB16" s="9">
        <v>344.98899999999998</v>
      </c>
      <c r="DC16" s="9">
        <v>446.16199999999998</v>
      </c>
      <c r="DD16" s="9">
        <v>212.553</v>
      </c>
      <c r="DE16" s="9">
        <v>233.60900000000001</v>
      </c>
      <c r="DF16" s="9">
        <v>263.41500000000002</v>
      </c>
      <c r="DG16" s="9">
        <v>152.035</v>
      </c>
      <c r="DH16" s="9">
        <v>111.381</v>
      </c>
      <c r="DI16" s="9">
        <v>199.209</v>
      </c>
      <c r="DJ16" s="9">
        <v>107.22499999999999</v>
      </c>
      <c r="DK16" s="9">
        <v>91.983999999999995</v>
      </c>
      <c r="DL16" s="9">
        <v>2365.288</v>
      </c>
      <c r="DM16" s="9">
        <v>1218.9380000000001</v>
      </c>
      <c r="DN16" s="9">
        <v>1146.3499999999999</v>
      </c>
      <c r="DO16" s="9">
        <v>4076.7249999999999</v>
      </c>
      <c r="DP16" s="9">
        <v>1999.3389999999999</v>
      </c>
      <c r="DQ16" s="9">
        <v>2077.386</v>
      </c>
      <c r="DR16" s="9">
        <v>596.68700000000001</v>
      </c>
      <c r="DS16" s="9">
        <v>290.72199999999998</v>
      </c>
      <c r="DT16" s="9">
        <v>305.96499999999997</v>
      </c>
      <c r="DU16" s="9">
        <v>422.68400000000003</v>
      </c>
      <c r="DV16" s="9">
        <v>209.16499999999999</v>
      </c>
      <c r="DW16" s="9">
        <v>213.51900000000001</v>
      </c>
      <c r="DX16" s="9">
        <v>286.66699999999997</v>
      </c>
      <c r="DY16" s="9">
        <v>149.35300000000001</v>
      </c>
      <c r="DZ16" s="9">
        <v>137.31399999999999</v>
      </c>
      <c r="EA16" s="9">
        <v>136.017</v>
      </c>
      <c r="EB16" s="9">
        <v>59.811999999999998</v>
      </c>
      <c r="EC16" s="9">
        <v>76.204999999999998</v>
      </c>
      <c r="ED16" s="9">
        <v>48.662999999999997</v>
      </c>
      <c r="EE16" s="9">
        <v>16.003</v>
      </c>
      <c r="EF16" s="9">
        <v>32.658999999999999</v>
      </c>
      <c r="EG16" s="9">
        <v>60.384999999999998</v>
      </c>
      <c r="EH16" s="9">
        <v>39.548000000000002</v>
      </c>
      <c r="EI16" s="9">
        <v>20.837</v>
      </c>
      <c r="EJ16" s="9">
        <v>113.61799999999999</v>
      </c>
      <c r="EK16" s="9">
        <v>42.009</v>
      </c>
      <c r="EL16" s="9">
        <v>71.608999999999995</v>
      </c>
      <c r="EM16" s="9">
        <v>241.73500000000001</v>
      </c>
      <c r="EN16" s="9">
        <v>114.465</v>
      </c>
      <c r="EO16" s="9">
        <v>127.271</v>
      </c>
      <c r="EP16" s="9">
        <v>149.178</v>
      </c>
      <c r="EQ16" s="9">
        <v>78.524000000000001</v>
      </c>
      <c r="ER16" s="9">
        <v>70.653999999999996</v>
      </c>
      <c r="ES16" s="9">
        <v>16.931999999999999</v>
      </c>
      <c r="ET16" s="9">
        <v>5.7629999999999999</v>
      </c>
      <c r="EU16" s="9">
        <v>11.169</v>
      </c>
      <c r="EV16" s="9">
        <v>92.557000000000002</v>
      </c>
      <c r="EW16" s="9">
        <v>35.941000000000003</v>
      </c>
      <c r="EX16" s="9">
        <v>56.616999999999997</v>
      </c>
      <c r="EY16" s="9">
        <v>131.476</v>
      </c>
      <c r="EZ16" s="9">
        <v>74.316999999999993</v>
      </c>
      <c r="FA16" s="9">
        <v>57.158000000000001</v>
      </c>
      <c r="FB16" s="9">
        <v>52.021000000000001</v>
      </c>
      <c r="FC16" s="9">
        <v>34.649000000000001</v>
      </c>
      <c r="FD16" s="9">
        <v>17.372</v>
      </c>
      <c r="FE16" s="9">
        <v>50.030999999999999</v>
      </c>
      <c r="FF16" s="9">
        <v>28.701000000000001</v>
      </c>
      <c r="FG16" s="9">
        <v>21.329000000000001</v>
      </c>
      <c r="FH16" s="9">
        <v>6.4080000000000004</v>
      </c>
      <c r="FI16" s="9">
        <v>3.9489999999999998</v>
      </c>
      <c r="FJ16" s="9">
        <v>2.4590000000000001</v>
      </c>
      <c r="FK16" s="9">
        <v>81.444999999999993</v>
      </c>
      <c r="FL16" s="9">
        <v>45.616</v>
      </c>
      <c r="FM16" s="9">
        <v>35.829000000000001</v>
      </c>
      <c r="FN16" s="9">
        <v>853.61300000000006</v>
      </c>
      <c r="FO16" s="9">
        <v>438.56700000000001</v>
      </c>
      <c r="FP16" s="9">
        <v>415.04599999999999</v>
      </c>
      <c r="FQ16" s="9">
        <v>152.82599999999999</v>
      </c>
      <c r="FR16" s="9">
        <v>74.754000000000005</v>
      </c>
      <c r="FS16" s="9">
        <v>78.072000000000003</v>
      </c>
      <c r="FT16" s="9">
        <v>36.164000000000001</v>
      </c>
      <c r="FU16" s="9">
        <v>16.081</v>
      </c>
      <c r="FV16" s="9">
        <v>20.084</v>
      </c>
      <c r="FW16" s="9">
        <v>46.744</v>
      </c>
      <c r="FX16" s="9">
        <v>22.222999999999999</v>
      </c>
      <c r="FY16" s="9">
        <v>24.521000000000001</v>
      </c>
      <c r="FZ16" s="9">
        <v>69.918000000000006</v>
      </c>
      <c r="GA16" s="9">
        <v>36.450000000000003</v>
      </c>
      <c r="GB16" s="9">
        <v>33.466999999999999</v>
      </c>
      <c r="GC16" s="9">
        <v>700.78800000000001</v>
      </c>
      <c r="GD16" s="9">
        <v>363.81299999999999</v>
      </c>
      <c r="GE16" s="9">
        <v>336.97399999999999</v>
      </c>
      <c r="GF16" s="9">
        <v>281.62400000000002</v>
      </c>
      <c r="GG16" s="9">
        <v>144.28399999999999</v>
      </c>
      <c r="GH16" s="9">
        <v>137.339</v>
      </c>
      <c r="GI16" s="9">
        <v>82.043000000000006</v>
      </c>
      <c r="GJ16" s="9">
        <v>43.988</v>
      </c>
      <c r="GK16" s="9">
        <v>38.055</v>
      </c>
      <c r="GL16" s="9">
        <v>88.433000000000007</v>
      </c>
      <c r="GM16" s="9">
        <v>46.094999999999999</v>
      </c>
      <c r="GN16" s="9">
        <v>42.338999999999999</v>
      </c>
      <c r="GO16" s="9">
        <v>111.148</v>
      </c>
      <c r="GP16" s="9">
        <v>54.201999999999998</v>
      </c>
      <c r="GQ16" s="9">
        <v>56.945999999999998</v>
      </c>
      <c r="GR16" s="9">
        <v>419.16399999999999</v>
      </c>
      <c r="GS16" s="9">
        <v>219.529</v>
      </c>
      <c r="GT16" s="9">
        <v>199.63499999999999</v>
      </c>
      <c r="GU16" s="9">
        <v>159.172</v>
      </c>
      <c r="GV16" s="9">
        <v>80.427000000000007</v>
      </c>
      <c r="GW16" s="9">
        <v>78.745000000000005</v>
      </c>
      <c r="GX16" s="9">
        <v>259.99200000000002</v>
      </c>
      <c r="GY16" s="9">
        <v>139.102</v>
      </c>
      <c r="GZ16" s="9">
        <v>120.89</v>
      </c>
      <c r="HA16" s="9">
        <v>163.93</v>
      </c>
      <c r="HB16" s="9">
        <v>85.525000000000006</v>
      </c>
      <c r="HC16" s="9">
        <v>78.405000000000001</v>
      </c>
      <c r="HD16" s="9">
        <v>96.063000000000002</v>
      </c>
      <c r="HE16" s="9">
        <v>53.576999999999998</v>
      </c>
      <c r="HF16" s="9">
        <v>42.484999999999999</v>
      </c>
      <c r="HG16" s="9">
        <v>69.093999999999994</v>
      </c>
      <c r="HH16" s="9">
        <v>36.067999999999998</v>
      </c>
      <c r="HI16" s="9">
        <v>33.026000000000003</v>
      </c>
      <c r="HJ16" s="9">
        <v>784.51900000000001</v>
      </c>
      <c r="HK16" s="9">
        <v>402.49900000000002</v>
      </c>
      <c r="HL16" s="9">
        <v>382.02</v>
      </c>
      <c r="HM16" s="9">
        <v>1429.6880000000001</v>
      </c>
      <c r="HN16" s="9">
        <v>702.245</v>
      </c>
      <c r="HO16" s="9">
        <v>727.44299999999998</v>
      </c>
      <c r="HP16" s="9">
        <v>223.072</v>
      </c>
      <c r="HQ16" s="9">
        <v>104.601</v>
      </c>
      <c r="HR16" s="9">
        <v>118.471</v>
      </c>
      <c r="HS16" s="9">
        <v>158.56700000000001</v>
      </c>
      <c r="HT16" s="9">
        <v>75.313999999999993</v>
      </c>
      <c r="HU16" s="9">
        <v>83.253</v>
      </c>
      <c r="HV16" s="9">
        <v>105.123</v>
      </c>
      <c r="HW16" s="9">
        <v>52.002000000000002</v>
      </c>
      <c r="HX16" s="9">
        <v>53.12</v>
      </c>
      <c r="HY16" s="9">
        <v>53.445</v>
      </c>
      <c r="HZ16" s="9">
        <v>23.312000000000001</v>
      </c>
      <c r="IA16" s="9">
        <v>30.132999999999999</v>
      </c>
      <c r="IB16" s="9">
        <v>24.295000000000002</v>
      </c>
      <c r="IC16" s="9">
        <v>10.199999999999999</v>
      </c>
      <c r="ID16" s="9">
        <v>14.095000000000001</v>
      </c>
      <c r="IE16" s="9">
        <v>18.585000000000001</v>
      </c>
      <c r="IF16" s="9">
        <v>10.130000000000001</v>
      </c>
      <c r="IG16" s="9">
        <v>8.4550000000000001</v>
      </c>
      <c r="IH16" s="9">
        <v>45.92</v>
      </c>
      <c r="II16" s="9">
        <v>19.155999999999999</v>
      </c>
      <c r="IJ16" s="9">
        <v>26.763000000000002</v>
      </c>
      <c r="IK16" s="9">
        <v>86.096000000000004</v>
      </c>
      <c r="IL16" s="9">
        <v>36.673999999999999</v>
      </c>
      <c r="IM16" s="9">
        <v>49.421999999999997</v>
      </c>
      <c r="IN16" s="9">
        <v>49.27</v>
      </c>
      <c r="IO16" s="9">
        <v>22.597999999999999</v>
      </c>
      <c r="IP16" s="9">
        <v>26.670999999999999</v>
      </c>
      <c r="IQ16" s="9">
        <v>5.61</v>
      </c>
    </row>
    <row r="17" spans="1:251">
      <c r="A17" s="10">
        <v>44228</v>
      </c>
      <c r="B17" s="9">
        <v>894.99900000000002</v>
      </c>
      <c r="C17" s="9">
        <v>490.97300000000001</v>
      </c>
      <c r="D17" s="9">
        <v>404.02600000000001</v>
      </c>
      <c r="E17" s="9">
        <v>548.16200000000003</v>
      </c>
      <c r="F17" s="9">
        <v>286.80700000000002</v>
      </c>
      <c r="G17" s="9">
        <v>261.35500000000002</v>
      </c>
      <c r="H17" s="9">
        <v>346.83699999999999</v>
      </c>
      <c r="I17" s="9">
        <v>204.166</v>
      </c>
      <c r="J17" s="9">
        <v>142.67099999999999</v>
      </c>
      <c r="K17" s="9">
        <v>244.976</v>
      </c>
      <c r="L17" s="9">
        <v>129.35900000000001</v>
      </c>
      <c r="M17" s="9">
        <v>115.617</v>
      </c>
      <c r="N17" s="9">
        <v>3165.0889999999999</v>
      </c>
      <c r="O17" s="9">
        <v>1672.1990000000001</v>
      </c>
      <c r="P17" s="9">
        <v>1492.8889999999999</v>
      </c>
      <c r="Q17" s="9">
        <v>5406.0709999999999</v>
      </c>
      <c r="R17" s="9">
        <v>2653.0790000000002</v>
      </c>
      <c r="S17" s="9">
        <v>2752.9929999999999</v>
      </c>
      <c r="T17" s="9">
        <v>822.89499999999998</v>
      </c>
      <c r="U17" s="9">
        <v>387.56700000000001</v>
      </c>
      <c r="V17" s="9">
        <v>435.32799999999997</v>
      </c>
      <c r="W17" s="9">
        <v>602.39599999999996</v>
      </c>
      <c r="X17" s="9">
        <v>287.90300000000002</v>
      </c>
      <c r="Y17" s="9">
        <v>314.49299999999999</v>
      </c>
      <c r="Z17" s="9">
        <v>385.21899999999999</v>
      </c>
      <c r="AA17" s="9">
        <v>197.548</v>
      </c>
      <c r="AB17" s="9">
        <v>187.67099999999999</v>
      </c>
      <c r="AC17" s="9">
        <v>217.17699999999999</v>
      </c>
      <c r="AD17" s="9">
        <v>90.355000000000004</v>
      </c>
      <c r="AE17" s="9">
        <v>126.822</v>
      </c>
      <c r="AF17" s="9">
        <v>89.917000000000002</v>
      </c>
      <c r="AG17" s="9">
        <v>40.048000000000002</v>
      </c>
      <c r="AH17" s="9">
        <v>49.869</v>
      </c>
      <c r="AI17" s="9">
        <v>80.448999999999998</v>
      </c>
      <c r="AJ17" s="9">
        <v>43.618000000000002</v>
      </c>
      <c r="AK17" s="9">
        <v>36.831000000000003</v>
      </c>
      <c r="AL17" s="9">
        <v>140.05099999999999</v>
      </c>
      <c r="AM17" s="9">
        <v>56.045999999999999</v>
      </c>
      <c r="AN17" s="9">
        <v>84.004999999999995</v>
      </c>
      <c r="AO17" s="9">
        <v>260.99900000000002</v>
      </c>
      <c r="AP17" s="9">
        <v>118.792</v>
      </c>
      <c r="AQ17" s="9">
        <v>142.20699999999999</v>
      </c>
      <c r="AR17" s="9">
        <v>144.274</v>
      </c>
      <c r="AS17" s="9">
        <v>73.162999999999997</v>
      </c>
      <c r="AT17" s="9">
        <v>71.11</v>
      </c>
      <c r="AU17" s="9">
        <v>19.327000000000002</v>
      </c>
      <c r="AV17" s="9">
        <v>6.3029999999999999</v>
      </c>
      <c r="AW17" s="9">
        <v>13.023</v>
      </c>
      <c r="AX17" s="9">
        <v>116.72499999999999</v>
      </c>
      <c r="AY17" s="9">
        <v>45.628999999999998</v>
      </c>
      <c r="AZ17" s="9">
        <v>71.096000000000004</v>
      </c>
      <c r="BA17" s="9">
        <v>204.476</v>
      </c>
      <c r="BB17" s="9">
        <v>110.23</v>
      </c>
      <c r="BC17" s="9">
        <v>94.245999999999995</v>
      </c>
      <c r="BD17" s="9">
        <v>131.31800000000001</v>
      </c>
      <c r="BE17" s="9">
        <v>73.155000000000001</v>
      </c>
      <c r="BF17" s="9">
        <v>58.162999999999997</v>
      </c>
      <c r="BG17" s="9">
        <v>100.702</v>
      </c>
      <c r="BH17" s="9">
        <v>56.195</v>
      </c>
      <c r="BI17" s="9">
        <v>44.506</v>
      </c>
      <c r="BJ17" s="9">
        <v>16.771999999999998</v>
      </c>
      <c r="BK17" s="9">
        <v>11.988</v>
      </c>
      <c r="BL17" s="9">
        <v>4.7839999999999998</v>
      </c>
      <c r="BM17" s="9">
        <v>103.774</v>
      </c>
      <c r="BN17" s="9">
        <v>54.034999999999997</v>
      </c>
      <c r="BO17" s="9">
        <v>49.738999999999997</v>
      </c>
      <c r="BP17" s="9">
        <v>2596.3530000000001</v>
      </c>
      <c r="BQ17" s="9">
        <v>1341.3340000000001</v>
      </c>
      <c r="BR17" s="9">
        <v>1255.02</v>
      </c>
      <c r="BS17" s="9">
        <v>490.89499999999998</v>
      </c>
      <c r="BT17" s="9">
        <v>242.14500000000001</v>
      </c>
      <c r="BU17" s="9">
        <v>248.749</v>
      </c>
      <c r="BV17" s="9">
        <v>137.47200000000001</v>
      </c>
      <c r="BW17" s="9">
        <v>76.372</v>
      </c>
      <c r="BX17" s="9">
        <v>61.100999999999999</v>
      </c>
      <c r="BY17" s="9">
        <v>154.58199999999999</v>
      </c>
      <c r="BZ17" s="9">
        <v>69.204999999999998</v>
      </c>
      <c r="CA17" s="9">
        <v>85.376999999999995</v>
      </c>
      <c r="CB17" s="9">
        <v>198.84</v>
      </c>
      <c r="CC17" s="9">
        <v>96.567999999999998</v>
      </c>
      <c r="CD17" s="9">
        <v>102.27200000000001</v>
      </c>
      <c r="CE17" s="9">
        <v>2105.4589999999998</v>
      </c>
      <c r="CF17" s="9">
        <v>1099.1880000000001</v>
      </c>
      <c r="CG17" s="9">
        <v>1006.271</v>
      </c>
      <c r="CH17" s="9">
        <v>887.98699999999997</v>
      </c>
      <c r="CI17" s="9">
        <v>442.98200000000003</v>
      </c>
      <c r="CJ17" s="9">
        <v>445.00599999999997</v>
      </c>
      <c r="CK17" s="9">
        <v>242.785</v>
      </c>
      <c r="CL17" s="9">
        <v>112.34099999999999</v>
      </c>
      <c r="CM17" s="9">
        <v>130.44399999999999</v>
      </c>
      <c r="CN17" s="9">
        <v>253.82</v>
      </c>
      <c r="CO17" s="9">
        <v>128.31299999999999</v>
      </c>
      <c r="CP17" s="9">
        <v>125.50700000000001</v>
      </c>
      <c r="CQ17" s="9">
        <v>391.38299999999998</v>
      </c>
      <c r="CR17" s="9">
        <v>202.328</v>
      </c>
      <c r="CS17" s="9">
        <v>189.05500000000001</v>
      </c>
      <c r="CT17" s="9">
        <v>1217.472</v>
      </c>
      <c r="CU17" s="9">
        <v>656.20699999999999</v>
      </c>
      <c r="CV17" s="9">
        <v>561.26499999999999</v>
      </c>
      <c r="CW17" s="9">
        <v>521.01</v>
      </c>
      <c r="CX17" s="9">
        <v>281.06</v>
      </c>
      <c r="CY17" s="9">
        <v>239.95</v>
      </c>
      <c r="CZ17" s="9">
        <v>696.46199999999999</v>
      </c>
      <c r="DA17" s="9">
        <v>375.14699999999999</v>
      </c>
      <c r="DB17" s="9">
        <v>321.315</v>
      </c>
      <c r="DC17" s="9">
        <v>435.51299999999998</v>
      </c>
      <c r="DD17" s="9">
        <v>233.19</v>
      </c>
      <c r="DE17" s="9">
        <v>202.32300000000001</v>
      </c>
      <c r="DF17" s="9">
        <v>260.94799999999998</v>
      </c>
      <c r="DG17" s="9">
        <v>141.95699999999999</v>
      </c>
      <c r="DH17" s="9">
        <v>118.992</v>
      </c>
      <c r="DI17" s="9">
        <v>202.863</v>
      </c>
      <c r="DJ17" s="9">
        <v>103.26900000000001</v>
      </c>
      <c r="DK17" s="9">
        <v>99.593000000000004</v>
      </c>
      <c r="DL17" s="9">
        <v>2393.491</v>
      </c>
      <c r="DM17" s="9">
        <v>1238.0640000000001</v>
      </c>
      <c r="DN17" s="9">
        <v>1155.4269999999999</v>
      </c>
      <c r="DO17" s="9">
        <v>4137.9979999999996</v>
      </c>
      <c r="DP17" s="9">
        <v>2018.2139999999999</v>
      </c>
      <c r="DQ17" s="9">
        <v>2119.7829999999999</v>
      </c>
      <c r="DR17" s="9">
        <v>585.78700000000003</v>
      </c>
      <c r="DS17" s="9">
        <v>283.649</v>
      </c>
      <c r="DT17" s="9">
        <v>302.137</v>
      </c>
      <c r="DU17" s="9">
        <v>424.91300000000001</v>
      </c>
      <c r="DV17" s="9">
        <v>209.71</v>
      </c>
      <c r="DW17" s="9">
        <v>215.203</v>
      </c>
      <c r="DX17" s="9">
        <v>288.69900000000001</v>
      </c>
      <c r="DY17" s="9">
        <v>147.565</v>
      </c>
      <c r="DZ17" s="9">
        <v>141.13399999999999</v>
      </c>
      <c r="EA17" s="9">
        <v>136.214</v>
      </c>
      <c r="EB17" s="9">
        <v>62.145000000000003</v>
      </c>
      <c r="EC17" s="9">
        <v>74.069000000000003</v>
      </c>
      <c r="ED17" s="9">
        <v>56.222999999999999</v>
      </c>
      <c r="EE17" s="9">
        <v>26.327000000000002</v>
      </c>
      <c r="EF17" s="9">
        <v>29.895</v>
      </c>
      <c r="EG17" s="9">
        <v>63.588000000000001</v>
      </c>
      <c r="EH17" s="9">
        <v>34.061999999999998</v>
      </c>
      <c r="EI17" s="9">
        <v>29.526</v>
      </c>
      <c r="EJ17" s="9">
        <v>97.286000000000001</v>
      </c>
      <c r="EK17" s="9">
        <v>39.877000000000002</v>
      </c>
      <c r="EL17" s="9">
        <v>57.408000000000001</v>
      </c>
      <c r="EM17" s="9">
        <v>212.84800000000001</v>
      </c>
      <c r="EN17" s="9">
        <v>99.475999999999999</v>
      </c>
      <c r="EO17" s="9">
        <v>113.372</v>
      </c>
      <c r="EP17" s="9">
        <v>134.148</v>
      </c>
      <c r="EQ17" s="9">
        <v>68.832999999999998</v>
      </c>
      <c r="ER17" s="9">
        <v>65.313999999999993</v>
      </c>
      <c r="ES17" s="9">
        <v>13.224</v>
      </c>
      <c r="ET17" s="9">
        <v>7.8559999999999999</v>
      </c>
      <c r="EU17" s="9">
        <v>5.3680000000000003</v>
      </c>
      <c r="EV17" s="9">
        <v>78.7</v>
      </c>
      <c r="EW17" s="9">
        <v>30.641999999999999</v>
      </c>
      <c r="EX17" s="9">
        <v>48.058</v>
      </c>
      <c r="EY17" s="9">
        <v>150.88900000000001</v>
      </c>
      <c r="EZ17" s="9">
        <v>77.733999999999995</v>
      </c>
      <c r="FA17" s="9">
        <v>73.155000000000001</v>
      </c>
      <c r="FB17" s="9">
        <v>82.71</v>
      </c>
      <c r="FC17" s="9">
        <v>40.575000000000003</v>
      </c>
      <c r="FD17" s="9">
        <v>42.136000000000003</v>
      </c>
      <c r="FE17" s="9">
        <v>68.715000000000003</v>
      </c>
      <c r="FF17" s="9">
        <v>34.436</v>
      </c>
      <c r="FG17" s="9">
        <v>34.279000000000003</v>
      </c>
      <c r="FH17" s="9">
        <v>9.984</v>
      </c>
      <c r="FI17" s="9">
        <v>6.5830000000000002</v>
      </c>
      <c r="FJ17" s="9">
        <v>3.4009999999999998</v>
      </c>
      <c r="FK17" s="9">
        <v>82.174000000000007</v>
      </c>
      <c r="FL17" s="9">
        <v>43.296999999999997</v>
      </c>
      <c r="FM17" s="9">
        <v>38.877000000000002</v>
      </c>
      <c r="FN17" s="9">
        <v>847.99599999999998</v>
      </c>
      <c r="FO17" s="9">
        <v>443.834</v>
      </c>
      <c r="FP17" s="9">
        <v>404.16199999999998</v>
      </c>
      <c r="FQ17" s="9">
        <v>126.298</v>
      </c>
      <c r="FR17" s="9">
        <v>65.846999999999994</v>
      </c>
      <c r="FS17" s="9">
        <v>60.451000000000001</v>
      </c>
      <c r="FT17" s="9">
        <v>41.776000000000003</v>
      </c>
      <c r="FU17" s="9">
        <v>21.577999999999999</v>
      </c>
      <c r="FV17" s="9">
        <v>20.199000000000002</v>
      </c>
      <c r="FW17" s="9">
        <v>37.406999999999996</v>
      </c>
      <c r="FX17" s="9">
        <v>19.158000000000001</v>
      </c>
      <c r="FY17" s="9">
        <v>18.248999999999999</v>
      </c>
      <c r="FZ17" s="9">
        <v>47.113999999999997</v>
      </c>
      <c r="GA17" s="9">
        <v>25.111000000000001</v>
      </c>
      <c r="GB17" s="9">
        <v>22.003</v>
      </c>
      <c r="GC17" s="9">
        <v>721.69899999999996</v>
      </c>
      <c r="GD17" s="9">
        <v>377.98700000000002</v>
      </c>
      <c r="GE17" s="9">
        <v>343.71199999999999</v>
      </c>
      <c r="GF17" s="9">
        <v>302.55799999999999</v>
      </c>
      <c r="GG17" s="9">
        <v>152.744</v>
      </c>
      <c r="GH17" s="9">
        <v>149.81399999999999</v>
      </c>
      <c r="GI17" s="9">
        <v>85.406999999999996</v>
      </c>
      <c r="GJ17" s="9">
        <v>44.7</v>
      </c>
      <c r="GK17" s="9">
        <v>40.707000000000001</v>
      </c>
      <c r="GL17" s="9">
        <v>88.093000000000004</v>
      </c>
      <c r="GM17" s="9">
        <v>41.411999999999999</v>
      </c>
      <c r="GN17" s="9">
        <v>46.682000000000002</v>
      </c>
      <c r="GO17" s="9">
        <v>129.05799999999999</v>
      </c>
      <c r="GP17" s="9">
        <v>66.632999999999996</v>
      </c>
      <c r="GQ17" s="9">
        <v>62.424999999999997</v>
      </c>
      <c r="GR17" s="9">
        <v>419.14</v>
      </c>
      <c r="GS17" s="9">
        <v>225.24299999999999</v>
      </c>
      <c r="GT17" s="9">
        <v>193.898</v>
      </c>
      <c r="GU17" s="9">
        <v>155.791</v>
      </c>
      <c r="GV17" s="9">
        <v>81.507999999999996</v>
      </c>
      <c r="GW17" s="9">
        <v>74.283000000000001</v>
      </c>
      <c r="GX17" s="9">
        <v>263.34899999999999</v>
      </c>
      <c r="GY17" s="9">
        <v>143.73500000000001</v>
      </c>
      <c r="GZ17" s="9">
        <v>119.614</v>
      </c>
      <c r="HA17" s="9">
        <v>159.85400000000001</v>
      </c>
      <c r="HB17" s="9">
        <v>85.28</v>
      </c>
      <c r="HC17" s="9">
        <v>74.573999999999998</v>
      </c>
      <c r="HD17" s="9">
        <v>103.496</v>
      </c>
      <c r="HE17" s="9">
        <v>58.454999999999998</v>
      </c>
      <c r="HF17" s="9">
        <v>45.040999999999997</v>
      </c>
      <c r="HG17" s="9">
        <v>58.177</v>
      </c>
      <c r="HH17" s="9">
        <v>29.866</v>
      </c>
      <c r="HI17" s="9">
        <v>28.311</v>
      </c>
      <c r="HJ17" s="9">
        <v>789.82</v>
      </c>
      <c r="HK17" s="9">
        <v>413.96800000000002</v>
      </c>
      <c r="HL17" s="9">
        <v>375.851</v>
      </c>
      <c r="HM17" s="9">
        <v>1450.114</v>
      </c>
      <c r="HN17" s="9">
        <v>709.03</v>
      </c>
      <c r="HO17" s="9">
        <v>741.08299999999997</v>
      </c>
      <c r="HP17" s="9">
        <v>190.636</v>
      </c>
      <c r="HQ17" s="9">
        <v>91.866</v>
      </c>
      <c r="HR17" s="9">
        <v>98.77</v>
      </c>
      <c r="HS17" s="9">
        <v>140.495</v>
      </c>
      <c r="HT17" s="9">
        <v>67.361000000000004</v>
      </c>
      <c r="HU17" s="9">
        <v>73.134</v>
      </c>
      <c r="HV17" s="9">
        <v>90.096999999999994</v>
      </c>
      <c r="HW17" s="9">
        <v>44.707000000000001</v>
      </c>
      <c r="HX17" s="9">
        <v>45.39</v>
      </c>
      <c r="HY17" s="9">
        <v>50.398000000000003</v>
      </c>
      <c r="HZ17" s="9">
        <v>22.654</v>
      </c>
      <c r="IA17" s="9">
        <v>27.744</v>
      </c>
      <c r="IB17" s="9">
        <v>22.757999999999999</v>
      </c>
      <c r="IC17" s="9">
        <v>10.446999999999999</v>
      </c>
      <c r="ID17" s="9">
        <v>12.311</v>
      </c>
      <c r="IE17" s="9">
        <v>19.323</v>
      </c>
      <c r="IF17" s="9">
        <v>10.894</v>
      </c>
      <c r="IG17" s="9">
        <v>8.4280000000000008</v>
      </c>
      <c r="IH17" s="9">
        <v>30.818000000000001</v>
      </c>
      <c r="II17" s="9">
        <v>13.611000000000001</v>
      </c>
      <c r="IJ17" s="9">
        <v>17.207000000000001</v>
      </c>
      <c r="IK17" s="9">
        <v>66.442999999999998</v>
      </c>
      <c r="IL17" s="9">
        <v>30.468</v>
      </c>
      <c r="IM17" s="9">
        <v>35.973999999999997</v>
      </c>
      <c r="IN17" s="9">
        <v>40.314999999999998</v>
      </c>
      <c r="IO17" s="9">
        <v>20.044</v>
      </c>
      <c r="IP17" s="9">
        <v>20.271000000000001</v>
      </c>
      <c r="IQ17" s="9">
        <v>6.0410000000000004</v>
      </c>
    </row>
    <row r="18" spans="1:251">
      <c r="A18" s="10">
        <v>44593</v>
      </c>
      <c r="B18" s="9">
        <v>908.24599999999998</v>
      </c>
      <c r="C18" s="9">
        <v>515.029</v>
      </c>
      <c r="D18" s="9">
        <v>393.21699999999998</v>
      </c>
      <c r="E18" s="9">
        <v>539.16600000000005</v>
      </c>
      <c r="F18" s="9">
        <v>289.55900000000003</v>
      </c>
      <c r="G18" s="9">
        <v>249.608</v>
      </c>
      <c r="H18" s="9">
        <v>369.08</v>
      </c>
      <c r="I18" s="9">
        <v>225.471</v>
      </c>
      <c r="J18" s="9">
        <v>143.61000000000001</v>
      </c>
      <c r="K18" s="9">
        <v>352.95</v>
      </c>
      <c r="L18" s="9">
        <v>170.00200000000001</v>
      </c>
      <c r="M18" s="9">
        <v>182.94800000000001</v>
      </c>
      <c r="N18" s="9">
        <v>3131.0140000000001</v>
      </c>
      <c r="O18" s="9">
        <v>1668.58</v>
      </c>
      <c r="P18" s="9">
        <v>1462.434</v>
      </c>
      <c r="Q18" s="9">
        <v>5351.3969999999999</v>
      </c>
      <c r="R18" s="9">
        <v>2630.1880000000001</v>
      </c>
      <c r="S18" s="9">
        <v>2721.2080000000001</v>
      </c>
      <c r="T18" s="9">
        <v>943.24</v>
      </c>
      <c r="U18" s="9">
        <v>443.94</v>
      </c>
      <c r="V18" s="9">
        <v>499.29899999999998</v>
      </c>
      <c r="W18" s="9">
        <v>719.40800000000002</v>
      </c>
      <c r="X18" s="9">
        <v>343.68799999999999</v>
      </c>
      <c r="Y18" s="9">
        <v>375.72</v>
      </c>
      <c r="Z18" s="9">
        <v>481.44400000000002</v>
      </c>
      <c r="AA18" s="9">
        <v>238.553</v>
      </c>
      <c r="AB18" s="9">
        <v>242.89099999999999</v>
      </c>
      <c r="AC18" s="9">
        <v>237.965</v>
      </c>
      <c r="AD18" s="9">
        <v>105.13500000000001</v>
      </c>
      <c r="AE18" s="9">
        <v>132.82900000000001</v>
      </c>
      <c r="AF18" s="9">
        <v>62.08</v>
      </c>
      <c r="AG18" s="9">
        <v>24.532</v>
      </c>
      <c r="AH18" s="9">
        <v>37.548000000000002</v>
      </c>
      <c r="AI18" s="9">
        <v>65.043000000000006</v>
      </c>
      <c r="AJ18" s="9">
        <v>32.442</v>
      </c>
      <c r="AK18" s="9">
        <v>32.600999999999999</v>
      </c>
      <c r="AL18" s="9">
        <v>158.78800000000001</v>
      </c>
      <c r="AM18" s="9">
        <v>67.81</v>
      </c>
      <c r="AN18" s="9">
        <v>90.977999999999994</v>
      </c>
      <c r="AO18" s="9">
        <v>455.67399999999998</v>
      </c>
      <c r="AP18" s="9">
        <v>211.74799999999999</v>
      </c>
      <c r="AQ18" s="9">
        <v>243.92599999999999</v>
      </c>
      <c r="AR18" s="9">
        <v>296.24900000000002</v>
      </c>
      <c r="AS18" s="9">
        <v>143.61099999999999</v>
      </c>
      <c r="AT18" s="9">
        <v>152.63800000000001</v>
      </c>
      <c r="AU18" s="9">
        <v>23.274999999999999</v>
      </c>
      <c r="AV18" s="9">
        <v>10.715</v>
      </c>
      <c r="AW18" s="9">
        <v>12.56</v>
      </c>
      <c r="AX18" s="9">
        <v>159.42599999999999</v>
      </c>
      <c r="AY18" s="9">
        <v>68.138000000000005</v>
      </c>
      <c r="AZ18" s="9">
        <v>91.287999999999997</v>
      </c>
      <c r="BA18" s="9">
        <v>121.107</v>
      </c>
      <c r="BB18" s="9">
        <v>58.506</v>
      </c>
      <c r="BC18" s="9">
        <v>62.600999999999999</v>
      </c>
      <c r="BD18" s="9">
        <v>47.819000000000003</v>
      </c>
      <c r="BE18" s="9">
        <v>22.550999999999998</v>
      </c>
      <c r="BF18" s="9">
        <v>25.268000000000001</v>
      </c>
      <c r="BG18" s="9">
        <v>56.701000000000001</v>
      </c>
      <c r="BH18" s="9">
        <v>26.391999999999999</v>
      </c>
      <c r="BI18" s="9">
        <v>30.309000000000001</v>
      </c>
      <c r="BJ18" s="9">
        <v>6.7640000000000002</v>
      </c>
      <c r="BK18" s="9">
        <v>2.8540000000000001</v>
      </c>
      <c r="BL18" s="9">
        <v>3.91</v>
      </c>
      <c r="BM18" s="9">
        <v>64.406000000000006</v>
      </c>
      <c r="BN18" s="9">
        <v>32.113999999999997</v>
      </c>
      <c r="BO18" s="9">
        <v>32.290999999999997</v>
      </c>
      <c r="BP18" s="9">
        <v>2706.3560000000002</v>
      </c>
      <c r="BQ18" s="9">
        <v>1385.5450000000001</v>
      </c>
      <c r="BR18" s="9">
        <v>1320.8109999999999</v>
      </c>
      <c r="BS18" s="9">
        <v>599.46199999999999</v>
      </c>
      <c r="BT18" s="9">
        <v>288.35000000000002</v>
      </c>
      <c r="BU18" s="9">
        <v>311.11099999999999</v>
      </c>
      <c r="BV18" s="9">
        <v>147.679</v>
      </c>
      <c r="BW18" s="9">
        <v>74.822999999999993</v>
      </c>
      <c r="BX18" s="9">
        <v>72.855000000000004</v>
      </c>
      <c r="BY18" s="9">
        <v>170.31299999999999</v>
      </c>
      <c r="BZ18" s="9">
        <v>84.837000000000003</v>
      </c>
      <c r="CA18" s="9">
        <v>85.475999999999999</v>
      </c>
      <c r="CB18" s="9">
        <v>281.47000000000003</v>
      </c>
      <c r="CC18" s="9">
        <v>128.69</v>
      </c>
      <c r="CD18" s="9">
        <v>152.78</v>
      </c>
      <c r="CE18" s="9">
        <v>2106.8939999999998</v>
      </c>
      <c r="CF18" s="9">
        <v>1097.1949999999999</v>
      </c>
      <c r="CG18" s="9">
        <v>1009.699</v>
      </c>
      <c r="CH18" s="9">
        <v>884.72500000000002</v>
      </c>
      <c r="CI18" s="9">
        <v>442.23</v>
      </c>
      <c r="CJ18" s="9">
        <v>442.495</v>
      </c>
      <c r="CK18" s="9">
        <v>257.637</v>
      </c>
      <c r="CL18" s="9">
        <v>120.355</v>
      </c>
      <c r="CM18" s="9">
        <v>137.28200000000001</v>
      </c>
      <c r="CN18" s="9">
        <v>244.36</v>
      </c>
      <c r="CO18" s="9">
        <v>127.29</v>
      </c>
      <c r="CP18" s="9">
        <v>117.07</v>
      </c>
      <c r="CQ18" s="9">
        <v>382.72800000000001</v>
      </c>
      <c r="CR18" s="9">
        <v>194.58500000000001</v>
      </c>
      <c r="CS18" s="9">
        <v>188.143</v>
      </c>
      <c r="CT18" s="9">
        <v>1222.17</v>
      </c>
      <c r="CU18" s="9">
        <v>654.96500000000003</v>
      </c>
      <c r="CV18" s="9">
        <v>567.20500000000004</v>
      </c>
      <c r="CW18" s="9">
        <v>490.03500000000003</v>
      </c>
      <c r="CX18" s="9">
        <v>264.41199999999998</v>
      </c>
      <c r="CY18" s="9">
        <v>225.62200000000001</v>
      </c>
      <c r="CZ18" s="9">
        <v>732.13499999999999</v>
      </c>
      <c r="DA18" s="9">
        <v>390.553</v>
      </c>
      <c r="DB18" s="9">
        <v>341.58199999999999</v>
      </c>
      <c r="DC18" s="9">
        <v>468.54199999999997</v>
      </c>
      <c r="DD18" s="9">
        <v>247.13399999999999</v>
      </c>
      <c r="DE18" s="9">
        <v>221.40799999999999</v>
      </c>
      <c r="DF18" s="9">
        <v>263.59300000000002</v>
      </c>
      <c r="DG18" s="9">
        <v>143.41900000000001</v>
      </c>
      <c r="DH18" s="9">
        <v>120.17400000000001</v>
      </c>
      <c r="DI18" s="9">
        <v>261.72699999999998</v>
      </c>
      <c r="DJ18" s="9">
        <v>133.393</v>
      </c>
      <c r="DK18" s="9">
        <v>128.334</v>
      </c>
      <c r="DL18" s="9">
        <v>2444.6289999999999</v>
      </c>
      <c r="DM18" s="9">
        <v>1252.152</v>
      </c>
      <c r="DN18" s="9">
        <v>1192.4770000000001</v>
      </c>
      <c r="DO18" s="9">
        <v>4189.9679999999998</v>
      </c>
      <c r="DP18" s="9">
        <v>2043.3230000000001</v>
      </c>
      <c r="DQ18" s="9">
        <v>2146.645</v>
      </c>
      <c r="DR18" s="9">
        <v>664.19500000000005</v>
      </c>
      <c r="DS18" s="9">
        <v>317.57</v>
      </c>
      <c r="DT18" s="9">
        <v>346.62599999999998</v>
      </c>
      <c r="DU18" s="9">
        <v>515.51</v>
      </c>
      <c r="DV18" s="9">
        <v>247.12299999999999</v>
      </c>
      <c r="DW18" s="9">
        <v>268.387</v>
      </c>
      <c r="DX18" s="9">
        <v>362.52199999999999</v>
      </c>
      <c r="DY18" s="9">
        <v>184.34200000000001</v>
      </c>
      <c r="DZ18" s="9">
        <v>178.18</v>
      </c>
      <c r="EA18" s="9">
        <v>152.988</v>
      </c>
      <c r="EB18" s="9">
        <v>62.780999999999999</v>
      </c>
      <c r="EC18" s="9">
        <v>90.206999999999994</v>
      </c>
      <c r="ED18" s="9">
        <v>48.725999999999999</v>
      </c>
      <c r="EE18" s="9">
        <v>17.047000000000001</v>
      </c>
      <c r="EF18" s="9">
        <v>31.678000000000001</v>
      </c>
      <c r="EG18" s="9">
        <v>35.127000000000002</v>
      </c>
      <c r="EH18" s="9">
        <v>21.062999999999999</v>
      </c>
      <c r="EI18" s="9">
        <v>14.063000000000001</v>
      </c>
      <c r="EJ18" s="9">
        <v>113.559</v>
      </c>
      <c r="EK18" s="9">
        <v>49.384</v>
      </c>
      <c r="EL18" s="9">
        <v>64.174999999999997</v>
      </c>
      <c r="EM18" s="9">
        <v>306.66399999999999</v>
      </c>
      <c r="EN18" s="9">
        <v>139.03700000000001</v>
      </c>
      <c r="EO18" s="9">
        <v>167.626</v>
      </c>
      <c r="EP18" s="9">
        <v>218.76400000000001</v>
      </c>
      <c r="EQ18" s="9">
        <v>106.869</v>
      </c>
      <c r="ER18" s="9">
        <v>111.895</v>
      </c>
      <c r="ES18" s="9">
        <v>14.816000000000001</v>
      </c>
      <c r="ET18" s="9">
        <v>2.9209999999999998</v>
      </c>
      <c r="EU18" s="9">
        <v>11.895</v>
      </c>
      <c r="EV18" s="9">
        <v>87.899000000000001</v>
      </c>
      <c r="EW18" s="9">
        <v>32.167999999999999</v>
      </c>
      <c r="EX18" s="9">
        <v>55.731000000000002</v>
      </c>
      <c r="EY18" s="9">
        <v>103.749</v>
      </c>
      <c r="EZ18" s="9">
        <v>64.802999999999997</v>
      </c>
      <c r="FA18" s="9">
        <v>38.945999999999998</v>
      </c>
      <c r="FB18" s="9">
        <v>35.978999999999999</v>
      </c>
      <c r="FC18" s="9">
        <v>24.757000000000001</v>
      </c>
      <c r="FD18" s="9">
        <v>11.222</v>
      </c>
      <c r="FE18" s="9">
        <v>42.962000000000003</v>
      </c>
      <c r="FF18" s="9">
        <v>26.524000000000001</v>
      </c>
      <c r="FG18" s="9">
        <v>16.437999999999999</v>
      </c>
      <c r="FH18" s="9">
        <v>6.4960000000000004</v>
      </c>
      <c r="FI18" s="9">
        <v>4.633</v>
      </c>
      <c r="FJ18" s="9">
        <v>1.863</v>
      </c>
      <c r="FK18" s="9">
        <v>60.786000000000001</v>
      </c>
      <c r="FL18" s="9">
        <v>38.279000000000003</v>
      </c>
      <c r="FM18" s="9">
        <v>22.507999999999999</v>
      </c>
      <c r="FN18" s="9">
        <v>880.24900000000002</v>
      </c>
      <c r="FO18" s="9">
        <v>453.28899999999999</v>
      </c>
      <c r="FP18" s="9">
        <v>426.96</v>
      </c>
      <c r="FQ18" s="9">
        <v>178.518</v>
      </c>
      <c r="FR18" s="9">
        <v>84.902000000000001</v>
      </c>
      <c r="FS18" s="9">
        <v>93.616</v>
      </c>
      <c r="FT18" s="9">
        <v>44.311</v>
      </c>
      <c r="FU18" s="9">
        <v>21.172000000000001</v>
      </c>
      <c r="FV18" s="9">
        <v>23.138999999999999</v>
      </c>
      <c r="FW18" s="9">
        <v>50.459000000000003</v>
      </c>
      <c r="FX18" s="9">
        <v>22.62</v>
      </c>
      <c r="FY18" s="9">
        <v>27.84</v>
      </c>
      <c r="FZ18" s="9">
        <v>83.748000000000005</v>
      </c>
      <c r="GA18" s="9">
        <v>41.11</v>
      </c>
      <c r="GB18" s="9">
        <v>42.637</v>
      </c>
      <c r="GC18" s="9">
        <v>701.73099999999999</v>
      </c>
      <c r="GD18" s="9">
        <v>368.387</v>
      </c>
      <c r="GE18" s="9">
        <v>333.34399999999999</v>
      </c>
      <c r="GF18" s="9">
        <v>288.56099999999998</v>
      </c>
      <c r="GG18" s="9">
        <v>142.017</v>
      </c>
      <c r="GH18" s="9">
        <v>146.54400000000001</v>
      </c>
      <c r="GI18" s="9">
        <v>82.337999999999994</v>
      </c>
      <c r="GJ18" s="9">
        <v>41.707000000000001</v>
      </c>
      <c r="GK18" s="9">
        <v>40.631</v>
      </c>
      <c r="GL18" s="9">
        <v>88.936999999999998</v>
      </c>
      <c r="GM18" s="9">
        <v>45.36</v>
      </c>
      <c r="GN18" s="9">
        <v>43.578000000000003</v>
      </c>
      <c r="GO18" s="9">
        <v>117.286</v>
      </c>
      <c r="GP18" s="9">
        <v>54.95</v>
      </c>
      <c r="GQ18" s="9">
        <v>62.335000000000001</v>
      </c>
      <c r="GR18" s="9">
        <v>413.17</v>
      </c>
      <c r="GS18" s="9">
        <v>226.37</v>
      </c>
      <c r="GT18" s="9">
        <v>186.8</v>
      </c>
      <c r="GU18" s="9">
        <v>152.31299999999999</v>
      </c>
      <c r="GV18" s="9">
        <v>82.394000000000005</v>
      </c>
      <c r="GW18" s="9">
        <v>69.918999999999997</v>
      </c>
      <c r="GX18" s="9">
        <v>260.85700000000003</v>
      </c>
      <c r="GY18" s="9">
        <v>143.976</v>
      </c>
      <c r="GZ18" s="9">
        <v>116.881</v>
      </c>
      <c r="HA18" s="9">
        <v>148.50899999999999</v>
      </c>
      <c r="HB18" s="9">
        <v>74.17</v>
      </c>
      <c r="HC18" s="9">
        <v>74.338999999999999</v>
      </c>
      <c r="HD18" s="9">
        <v>112.348</v>
      </c>
      <c r="HE18" s="9">
        <v>69.805999999999997</v>
      </c>
      <c r="HF18" s="9">
        <v>42.542000000000002</v>
      </c>
      <c r="HG18" s="9">
        <v>75.89</v>
      </c>
      <c r="HH18" s="9">
        <v>40.994999999999997</v>
      </c>
      <c r="HI18" s="9">
        <v>34.895000000000003</v>
      </c>
      <c r="HJ18" s="9">
        <v>804.35900000000004</v>
      </c>
      <c r="HK18" s="9">
        <v>412.29399999999998</v>
      </c>
      <c r="HL18" s="9">
        <v>392.06599999999997</v>
      </c>
      <c r="HM18" s="9">
        <v>1449.4079999999999</v>
      </c>
      <c r="HN18" s="9">
        <v>708.48599999999999</v>
      </c>
      <c r="HO18" s="9">
        <v>740.92200000000003</v>
      </c>
      <c r="HP18" s="9">
        <v>229.566</v>
      </c>
      <c r="HQ18" s="9">
        <v>109.871</v>
      </c>
      <c r="HR18" s="9">
        <v>119.69499999999999</v>
      </c>
      <c r="HS18" s="9">
        <v>166.179</v>
      </c>
      <c r="HT18" s="9">
        <v>80.316000000000003</v>
      </c>
      <c r="HU18" s="9">
        <v>85.863</v>
      </c>
      <c r="HV18" s="9">
        <v>109.455</v>
      </c>
      <c r="HW18" s="9">
        <v>55.712000000000003</v>
      </c>
      <c r="HX18" s="9">
        <v>53.743000000000002</v>
      </c>
      <c r="HY18" s="9">
        <v>56.725000000000001</v>
      </c>
      <c r="HZ18" s="9">
        <v>24.603999999999999</v>
      </c>
      <c r="IA18" s="9">
        <v>32.119999999999997</v>
      </c>
      <c r="IB18" s="9">
        <v>19.742999999999999</v>
      </c>
      <c r="IC18" s="9">
        <v>6.476</v>
      </c>
      <c r="ID18" s="9">
        <v>13.266</v>
      </c>
      <c r="IE18" s="9">
        <v>15.541</v>
      </c>
      <c r="IF18" s="9">
        <v>9.3190000000000008</v>
      </c>
      <c r="IG18" s="9">
        <v>6.2229999999999999</v>
      </c>
      <c r="IH18" s="9">
        <v>47.844999999999999</v>
      </c>
      <c r="II18" s="9">
        <v>20.236000000000001</v>
      </c>
      <c r="IJ18" s="9">
        <v>27.609000000000002</v>
      </c>
      <c r="IK18" s="9">
        <v>98.873000000000005</v>
      </c>
      <c r="IL18" s="9">
        <v>49.640999999999998</v>
      </c>
      <c r="IM18" s="9">
        <v>49.231999999999999</v>
      </c>
      <c r="IN18" s="9">
        <v>60.915999999999997</v>
      </c>
      <c r="IO18" s="9">
        <v>31.771999999999998</v>
      </c>
      <c r="IP18" s="9">
        <v>29.143999999999998</v>
      </c>
      <c r="IQ18" s="9">
        <v>7.4710000000000001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  <c r="CP1" s="3" t="s">
        <v>2104</v>
      </c>
      <c r="CQ1" s="3" t="s">
        <v>2105</v>
      </c>
      <c r="CR1" s="3" t="s">
        <v>2106</v>
      </c>
      <c r="CS1" s="3" t="s">
        <v>2107</v>
      </c>
      <c r="CT1" s="3" t="s">
        <v>2108</v>
      </c>
      <c r="CU1" s="3" t="s">
        <v>2109</v>
      </c>
      <c r="CV1" s="3" t="s">
        <v>2110</v>
      </c>
      <c r="CW1" s="3" t="s">
        <v>2111</v>
      </c>
      <c r="CX1" s="3" t="s">
        <v>2112</v>
      </c>
      <c r="CY1" s="3" t="s">
        <v>2113</v>
      </c>
      <c r="CZ1" s="3" t="s">
        <v>2114</v>
      </c>
      <c r="DA1" s="3" t="s">
        <v>2115</v>
      </c>
      <c r="DB1" s="3" t="s">
        <v>2116</v>
      </c>
      <c r="DC1" s="3" t="s">
        <v>2117</v>
      </c>
      <c r="DD1" s="3" t="s">
        <v>2118</v>
      </c>
      <c r="DE1" s="3" t="s">
        <v>2119</v>
      </c>
      <c r="DF1" s="3" t="s">
        <v>2120</v>
      </c>
      <c r="DG1" s="3" t="s">
        <v>2121</v>
      </c>
      <c r="DH1" s="3" t="s">
        <v>2122</v>
      </c>
      <c r="DI1" s="3" t="s">
        <v>2123</v>
      </c>
      <c r="DJ1" s="3" t="s">
        <v>2124</v>
      </c>
      <c r="DK1" s="3" t="s">
        <v>2125</v>
      </c>
      <c r="DL1" s="3" t="s">
        <v>2126</v>
      </c>
      <c r="DM1" s="3" t="s">
        <v>2127</v>
      </c>
      <c r="DN1" s="3" t="s">
        <v>2128</v>
      </c>
      <c r="DO1" s="3" t="s">
        <v>2129</v>
      </c>
      <c r="DP1" s="3" t="s">
        <v>2130</v>
      </c>
      <c r="DQ1" s="3" t="s">
        <v>2131</v>
      </c>
      <c r="DR1" s="3" t="s">
        <v>2132</v>
      </c>
      <c r="DS1" s="3" t="s">
        <v>2133</v>
      </c>
      <c r="DT1" s="3" t="s">
        <v>2134</v>
      </c>
      <c r="DU1" s="3" t="s">
        <v>2135</v>
      </c>
      <c r="DV1" s="3" t="s">
        <v>2136</v>
      </c>
      <c r="DW1" s="3" t="s">
        <v>2137</v>
      </c>
      <c r="DX1" s="3" t="s">
        <v>2138</v>
      </c>
      <c r="DY1" s="3" t="s">
        <v>2139</v>
      </c>
      <c r="DZ1" s="3" t="s">
        <v>2140</v>
      </c>
      <c r="EA1" s="3" t="s">
        <v>2141</v>
      </c>
      <c r="EB1" s="3" t="s">
        <v>2142</v>
      </c>
      <c r="EC1" s="3" t="s">
        <v>2143</v>
      </c>
      <c r="ED1" s="3" t="s">
        <v>2144</v>
      </c>
      <c r="EE1" s="3" t="s">
        <v>2145</v>
      </c>
      <c r="EF1" s="3" t="s">
        <v>2146</v>
      </c>
      <c r="EG1" s="3" t="s">
        <v>2147</v>
      </c>
      <c r="EH1" s="3" t="s">
        <v>2148</v>
      </c>
      <c r="EI1" s="3" t="s">
        <v>2149</v>
      </c>
      <c r="EJ1" s="3" t="s">
        <v>2150</v>
      </c>
      <c r="EK1" s="3" t="s">
        <v>2151</v>
      </c>
      <c r="EL1" s="3" t="s">
        <v>2152</v>
      </c>
      <c r="EM1" s="3" t="s">
        <v>2153</v>
      </c>
      <c r="EN1" s="3" t="s">
        <v>2154</v>
      </c>
      <c r="EO1" s="3" t="s">
        <v>2155</v>
      </c>
      <c r="EP1" s="3" t="s">
        <v>2156</v>
      </c>
      <c r="EQ1" s="3" t="s">
        <v>2157</v>
      </c>
      <c r="ER1" s="3" t="s">
        <v>2158</v>
      </c>
      <c r="ES1" s="3" t="s">
        <v>2159</v>
      </c>
      <c r="ET1" s="3" t="s">
        <v>2160</v>
      </c>
      <c r="EU1" s="3" t="s">
        <v>2161</v>
      </c>
      <c r="EV1" s="3" t="s">
        <v>2162</v>
      </c>
      <c r="EW1" s="3" t="s">
        <v>2163</v>
      </c>
      <c r="EX1" s="3" t="s">
        <v>2164</v>
      </c>
      <c r="EY1" s="3" t="s">
        <v>2165</v>
      </c>
      <c r="EZ1" s="3" t="s">
        <v>2166</v>
      </c>
      <c r="FA1" s="3" t="s">
        <v>2167</v>
      </c>
      <c r="FB1" s="3" t="s">
        <v>2168</v>
      </c>
      <c r="FC1" s="3" t="s">
        <v>2169</v>
      </c>
      <c r="FD1" s="3" t="s">
        <v>2170</v>
      </c>
      <c r="FE1" s="3" t="s">
        <v>2171</v>
      </c>
      <c r="FF1" s="3" t="s">
        <v>2172</v>
      </c>
      <c r="FG1" s="3" t="s">
        <v>2173</v>
      </c>
      <c r="FH1" s="3" t="s">
        <v>2174</v>
      </c>
      <c r="FI1" s="3" t="s">
        <v>2175</v>
      </c>
      <c r="FJ1" s="3" t="s">
        <v>2176</v>
      </c>
      <c r="FK1" s="3" t="s">
        <v>2177</v>
      </c>
      <c r="FL1" s="3" t="s">
        <v>2178</v>
      </c>
      <c r="FM1" s="3" t="s">
        <v>2179</v>
      </c>
      <c r="FN1" s="3" t="s">
        <v>2180</v>
      </c>
      <c r="FO1" s="3" t="s">
        <v>2181</v>
      </c>
      <c r="FP1" s="3" t="s">
        <v>2182</v>
      </c>
      <c r="FQ1" s="3" t="s">
        <v>2183</v>
      </c>
      <c r="FR1" s="3" t="s">
        <v>2184</v>
      </c>
      <c r="FS1" s="3" t="s">
        <v>2185</v>
      </c>
      <c r="FT1" s="3" t="s">
        <v>2186</v>
      </c>
      <c r="FU1" s="3" t="s">
        <v>2187</v>
      </c>
      <c r="FV1" s="3" t="s">
        <v>2188</v>
      </c>
      <c r="FW1" s="3" t="s">
        <v>2189</v>
      </c>
      <c r="FX1" s="3" t="s">
        <v>2190</v>
      </c>
      <c r="FY1" s="3" t="s">
        <v>2191</v>
      </c>
      <c r="FZ1" s="3" t="s">
        <v>2192</v>
      </c>
      <c r="GA1" s="3" t="s">
        <v>2193</v>
      </c>
      <c r="GB1" s="3" t="s">
        <v>2194</v>
      </c>
      <c r="GC1" s="3" t="s">
        <v>2195</v>
      </c>
      <c r="GD1" s="3" t="s">
        <v>2196</v>
      </c>
      <c r="GE1" s="3" t="s">
        <v>2197</v>
      </c>
      <c r="GF1" s="3" t="s">
        <v>2198</v>
      </c>
      <c r="GG1" s="3" t="s">
        <v>2199</v>
      </c>
      <c r="GH1" s="3" t="s">
        <v>2200</v>
      </c>
      <c r="GI1" s="3" t="s">
        <v>2201</v>
      </c>
      <c r="GJ1" s="3" t="s">
        <v>2202</v>
      </c>
      <c r="GK1" s="3" t="s">
        <v>2203</v>
      </c>
      <c r="GL1" s="3" t="s">
        <v>2204</v>
      </c>
      <c r="GM1" s="3" t="s">
        <v>2205</v>
      </c>
      <c r="GN1" s="3" t="s">
        <v>2206</v>
      </c>
      <c r="GO1" s="3" t="s">
        <v>2207</v>
      </c>
      <c r="GP1" s="3" t="s">
        <v>2208</v>
      </c>
      <c r="GQ1" s="3" t="s">
        <v>2209</v>
      </c>
      <c r="GR1" s="3" t="s">
        <v>2210</v>
      </c>
      <c r="GS1" s="3" t="s">
        <v>2211</v>
      </c>
      <c r="GT1" s="3" t="s">
        <v>2212</v>
      </c>
      <c r="GU1" s="3" t="s">
        <v>2213</v>
      </c>
      <c r="GV1" s="3" t="s">
        <v>2214</v>
      </c>
      <c r="GW1" s="3" t="s">
        <v>2215</v>
      </c>
      <c r="GX1" s="3" t="s">
        <v>2216</v>
      </c>
      <c r="GY1" s="3" t="s">
        <v>2217</v>
      </c>
      <c r="GZ1" s="3" t="s">
        <v>2218</v>
      </c>
      <c r="HA1" s="3" t="s">
        <v>2219</v>
      </c>
      <c r="HB1" s="3" t="s">
        <v>2220</v>
      </c>
      <c r="HC1" s="3" t="s">
        <v>2221</v>
      </c>
      <c r="HD1" s="3" t="s">
        <v>2222</v>
      </c>
      <c r="HE1" s="3" t="s">
        <v>2223</v>
      </c>
      <c r="HF1" s="3" t="s">
        <v>2224</v>
      </c>
      <c r="HG1" s="3" t="s">
        <v>2225</v>
      </c>
      <c r="HH1" s="3" t="s">
        <v>2226</v>
      </c>
      <c r="HI1" s="3" t="s">
        <v>2227</v>
      </c>
      <c r="HJ1" s="3" t="s">
        <v>2228</v>
      </c>
      <c r="HK1" s="3" t="s">
        <v>2229</v>
      </c>
      <c r="HL1" s="3" t="s">
        <v>2230</v>
      </c>
      <c r="HM1" s="3" t="s">
        <v>2231</v>
      </c>
      <c r="HN1" s="3" t="s">
        <v>2232</v>
      </c>
      <c r="HO1" s="3" t="s">
        <v>2233</v>
      </c>
      <c r="HP1" s="3" t="s">
        <v>2234</v>
      </c>
      <c r="HQ1" s="3" t="s">
        <v>2235</v>
      </c>
      <c r="HR1" s="3" t="s">
        <v>2236</v>
      </c>
      <c r="HS1" s="3" t="s">
        <v>2237</v>
      </c>
      <c r="HT1" s="3" t="s">
        <v>2238</v>
      </c>
      <c r="HU1" s="3" t="s">
        <v>2239</v>
      </c>
      <c r="HV1" s="3" t="s">
        <v>2240</v>
      </c>
      <c r="HW1" s="3" t="s">
        <v>2241</v>
      </c>
      <c r="HX1" s="3" t="s">
        <v>2242</v>
      </c>
      <c r="HY1" s="3" t="s">
        <v>2243</v>
      </c>
      <c r="HZ1" s="3" t="s">
        <v>2244</v>
      </c>
      <c r="IA1" s="3" t="s">
        <v>2245</v>
      </c>
      <c r="IB1" s="3" t="s">
        <v>2246</v>
      </c>
      <c r="IC1" s="3" t="s">
        <v>2247</v>
      </c>
      <c r="ID1" s="3" t="s">
        <v>2248</v>
      </c>
      <c r="IE1" s="3" t="s">
        <v>2249</v>
      </c>
      <c r="IF1" s="3" t="s">
        <v>2250</v>
      </c>
      <c r="IG1" s="3" t="s">
        <v>2251</v>
      </c>
      <c r="IH1" s="3" t="s">
        <v>2252</v>
      </c>
      <c r="II1" s="3" t="s">
        <v>2253</v>
      </c>
      <c r="IJ1" s="3" t="s">
        <v>2254</v>
      </c>
      <c r="IK1" s="3" t="s">
        <v>2255</v>
      </c>
      <c r="IL1" s="3" t="s">
        <v>2256</v>
      </c>
      <c r="IM1" s="3" t="s">
        <v>2257</v>
      </c>
      <c r="IN1" s="3" t="s">
        <v>2258</v>
      </c>
      <c r="IO1" s="3" t="s">
        <v>2259</v>
      </c>
      <c r="IP1" s="3" t="s">
        <v>2260</v>
      </c>
      <c r="IQ1" s="3" t="s">
        <v>2261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2262</v>
      </c>
      <c r="C10" s="8" t="s">
        <v>2263</v>
      </c>
      <c r="D10" s="8" t="s">
        <v>2264</v>
      </c>
      <c r="E10" s="8" t="s">
        <v>2265</v>
      </c>
      <c r="F10" s="8" t="s">
        <v>2266</v>
      </c>
      <c r="G10" s="8" t="s">
        <v>2267</v>
      </c>
      <c r="H10" s="8" t="s">
        <v>2268</v>
      </c>
      <c r="I10" s="8" t="s">
        <v>2269</v>
      </c>
      <c r="J10" s="8" t="s">
        <v>2270</v>
      </c>
      <c r="K10" s="8" t="s">
        <v>2271</v>
      </c>
      <c r="L10" s="8" t="s">
        <v>2272</v>
      </c>
      <c r="M10" s="8" t="s">
        <v>2273</v>
      </c>
      <c r="N10" s="8" t="s">
        <v>2274</v>
      </c>
      <c r="O10" s="8" t="s">
        <v>2275</v>
      </c>
      <c r="P10" s="8" t="s">
        <v>2276</v>
      </c>
      <c r="Q10" s="8" t="s">
        <v>2277</v>
      </c>
      <c r="R10" s="8" t="s">
        <v>2278</v>
      </c>
      <c r="S10" s="8" t="s">
        <v>2279</v>
      </c>
      <c r="T10" s="8" t="s">
        <v>2280</v>
      </c>
      <c r="U10" s="8" t="s">
        <v>2281</v>
      </c>
      <c r="V10" s="8" t="s">
        <v>2282</v>
      </c>
      <c r="W10" s="8" t="s">
        <v>2283</v>
      </c>
      <c r="X10" s="8" t="s">
        <v>2284</v>
      </c>
      <c r="Y10" s="8" t="s">
        <v>2285</v>
      </c>
      <c r="Z10" s="8" t="s">
        <v>2286</v>
      </c>
      <c r="AA10" s="8" t="s">
        <v>2287</v>
      </c>
      <c r="AB10" s="8" t="s">
        <v>2288</v>
      </c>
      <c r="AC10" s="8" t="s">
        <v>2289</v>
      </c>
      <c r="AD10" s="8" t="s">
        <v>2290</v>
      </c>
      <c r="AE10" s="8" t="s">
        <v>2291</v>
      </c>
      <c r="AF10" s="8" t="s">
        <v>2292</v>
      </c>
      <c r="AG10" s="8" t="s">
        <v>2293</v>
      </c>
      <c r="AH10" s="8" t="s">
        <v>2294</v>
      </c>
      <c r="AI10" s="8" t="s">
        <v>2295</v>
      </c>
      <c r="AJ10" s="8" t="s">
        <v>2296</v>
      </c>
      <c r="AK10" s="8" t="s">
        <v>2297</v>
      </c>
      <c r="AL10" s="8" t="s">
        <v>2298</v>
      </c>
      <c r="AM10" s="8" t="s">
        <v>2299</v>
      </c>
      <c r="AN10" s="8" t="s">
        <v>2300</v>
      </c>
      <c r="AO10" s="8" t="s">
        <v>2301</v>
      </c>
      <c r="AP10" s="8" t="s">
        <v>2302</v>
      </c>
      <c r="AQ10" s="8" t="s">
        <v>2303</v>
      </c>
      <c r="AR10" s="8" t="s">
        <v>2304</v>
      </c>
      <c r="AS10" s="8" t="s">
        <v>2305</v>
      </c>
      <c r="AT10" s="8" t="s">
        <v>2306</v>
      </c>
      <c r="AU10" s="8" t="s">
        <v>2307</v>
      </c>
      <c r="AV10" s="8" t="s">
        <v>2308</v>
      </c>
      <c r="AW10" s="8" t="s">
        <v>2309</v>
      </c>
      <c r="AX10" s="8" t="s">
        <v>2310</v>
      </c>
      <c r="AY10" s="8" t="s">
        <v>2311</v>
      </c>
      <c r="AZ10" s="8" t="s">
        <v>2312</v>
      </c>
      <c r="BA10" s="8" t="s">
        <v>2313</v>
      </c>
      <c r="BB10" s="8" t="s">
        <v>2314</v>
      </c>
      <c r="BC10" s="8" t="s">
        <v>2315</v>
      </c>
      <c r="BD10" s="8" t="s">
        <v>2316</v>
      </c>
      <c r="BE10" s="8" t="s">
        <v>2317</v>
      </c>
      <c r="BF10" s="8" t="s">
        <v>2318</v>
      </c>
      <c r="BG10" s="8" t="s">
        <v>2319</v>
      </c>
      <c r="BH10" s="8" t="s">
        <v>2320</v>
      </c>
      <c r="BI10" s="8" t="s">
        <v>2321</v>
      </c>
      <c r="BJ10" s="8" t="s">
        <v>2322</v>
      </c>
      <c r="BK10" s="8" t="s">
        <v>2323</v>
      </c>
      <c r="BL10" s="8" t="s">
        <v>2324</v>
      </c>
      <c r="BM10" s="8" t="s">
        <v>2325</v>
      </c>
      <c r="BN10" s="8" t="s">
        <v>2326</v>
      </c>
      <c r="BO10" s="8" t="s">
        <v>2327</v>
      </c>
      <c r="BP10" s="8" t="s">
        <v>2328</v>
      </c>
      <c r="BQ10" s="8" t="s">
        <v>2329</v>
      </c>
      <c r="BR10" s="8" t="s">
        <v>2330</v>
      </c>
      <c r="BS10" s="8" t="s">
        <v>2331</v>
      </c>
      <c r="BT10" s="8" t="s">
        <v>2332</v>
      </c>
      <c r="BU10" s="8" t="s">
        <v>2333</v>
      </c>
      <c r="BV10" s="8" t="s">
        <v>2334</v>
      </c>
      <c r="BW10" s="8" t="s">
        <v>2335</v>
      </c>
      <c r="BX10" s="8" t="s">
        <v>2336</v>
      </c>
      <c r="BY10" s="8" t="s">
        <v>2337</v>
      </c>
      <c r="BZ10" s="8" t="s">
        <v>2338</v>
      </c>
      <c r="CA10" s="8" t="s">
        <v>2339</v>
      </c>
      <c r="CB10" s="8" t="s">
        <v>2340</v>
      </c>
      <c r="CC10" s="8" t="s">
        <v>2341</v>
      </c>
      <c r="CD10" s="8" t="s">
        <v>2342</v>
      </c>
      <c r="CE10" s="8" t="s">
        <v>2343</v>
      </c>
      <c r="CF10" s="8" t="s">
        <v>2344</v>
      </c>
      <c r="CG10" s="8" t="s">
        <v>2345</v>
      </c>
      <c r="CH10" s="8" t="s">
        <v>2346</v>
      </c>
      <c r="CI10" s="8" t="s">
        <v>2347</v>
      </c>
      <c r="CJ10" s="8" t="s">
        <v>2348</v>
      </c>
      <c r="CK10" s="8" t="s">
        <v>2349</v>
      </c>
      <c r="CL10" s="8" t="s">
        <v>2350</v>
      </c>
      <c r="CM10" s="8" t="s">
        <v>2351</v>
      </c>
      <c r="CN10" s="8" t="s">
        <v>2352</v>
      </c>
      <c r="CO10" s="8" t="s">
        <v>2353</v>
      </c>
      <c r="CP10" s="8" t="s">
        <v>2354</v>
      </c>
      <c r="CQ10" s="8" t="s">
        <v>2355</v>
      </c>
      <c r="CR10" s="8" t="s">
        <v>2356</v>
      </c>
      <c r="CS10" s="8" t="s">
        <v>2357</v>
      </c>
      <c r="CT10" s="8" t="s">
        <v>2358</v>
      </c>
      <c r="CU10" s="8" t="s">
        <v>2359</v>
      </c>
      <c r="CV10" s="8" t="s">
        <v>2360</v>
      </c>
      <c r="CW10" s="8" t="s">
        <v>2361</v>
      </c>
      <c r="CX10" s="8" t="s">
        <v>2362</v>
      </c>
      <c r="CY10" s="8" t="s">
        <v>2363</v>
      </c>
      <c r="CZ10" s="8" t="s">
        <v>2364</v>
      </c>
      <c r="DA10" s="8" t="s">
        <v>2365</v>
      </c>
      <c r="DB10" s="8" t="s">
        <v>2366</v>
      </c>
      <c r="DC10" s="8" t="s">
        <v>2367</v>
      </c>
      <c r="DD10" s="8" t="s">
        <v>2368</v>
      </c>
      <c r="DE10" s="8" t="s">
        <v>2369</v>
      </c>
      <c r="DF10" s="8" t="s">
        <v>2370</v>
      </c>
      <c r="DG10" s="8" t="s">
        <v>2371</v>
      </c>
      <c r="DH10" s="8" t="s">
        <v>2372</v>
      </c>
      <c r="DI10" s="8" t="s">
        <v>2373</v>
      </c>
      <c r="DJ10" s="8" t="s">
        <v>2374</v>
      </c>
      <c r="DK10" s="8" t="s">
        <v>2375</v>
      </c>
      <c r="DL10" s="8" t="s">
        <v>2376</v>
      </c>
      <c r="DM10" s="8" t="s">
        <v>2377</v>
      </c>
      <c r="DN10" s="8" t="s">
        <v>2378</v>
      </c>
      <c r="DO10" s="8" t="s">
        <v>2379</v>
      </c>
      <c r="DP10" s="8" t="s">
        <v>2380</v>
      </c>
      <c r="DQ10" s="8" t="s">
        <v>2381</v>
      </c>
      <c r="DR10" s="8" t="s">
        <v>2382</v>
      </c>
      <c r="DS10" s="8" t="s">
        <v>2383</v>
      </c>
      <c r="DT10" s="8" t="s">
        <v>2384</v>
      </c>
      <c r="DU10" s="8" t="s">
        <v>2385</v>
      </c>
      <c r="DV10" s="8" t="s">
        <v>2386</v>
      </c>
      <c r="DW10" s="8" t="s">
        <v>2387</v>
      </c>
      <c r="DX10" s="8" t="s">
        <v>2388</v>
      </c>
      <c r="DY10" s="8" t="s">
        <v>2389</v>
      </c>
      <c r="DZ10" s="8" t="s">
        <v>2390</v>
      </c>
      <c r="EA10" s="8" t="s">
        <v>2391</v>
      </c>
      <c r="EB10" s="8" t="s">
        <v>2392</v>
      </c>
      <c r="EC10" s="8" t="s">
        <v>2393</v>
      </c>
      <c r="ED10" s="8" t="s">
        <v>2394</v>
      </c>
      <c r="EE10" s="8" t="s">
        <v>2395</v>
      </c>
      <c r="EF10" s="8" t="s">
        <v>2396</v>
      </c>
      <c r="EG10" s="8" t="s">
        <v>2397</v>
      </c>
      <c r="EH10" s="8" t="s">
        <v>2398</v>
      </c>
      <c r="EI10" s="8" t="s">
        <v>2399</v>
      </c>
      <c r="EJ10" s="8" t="s">
        <v>2400</v>
      </c>
      <c r="EK10" s="8" t="s">
        <v>2401</v>
      </c>
      <c r="EL10" s="8" t="s">
        <v>2402</v>
      </c>
      <c r="EM10" s="8" t="s">
        <v>2403</v>
      </c>
      <c r="EN10" s="8" t="s">
        <v>2404</v>
      </c>
      <c r="EO10" s="8" t="s">
        <v>2405</v>
      </c>
      <c r="EP10" s="8" t="s">
        <v>2406</v>
      </c>
      <c r="EQ10" s="8" t="s">
        <v>2407</v>
      </c>
      <c r="ER10" s="8" t="s">
        <v>2408</v>
      </c>
      <c r="ES10" s="8" t="s">
        <v>2409</v>
      </c>
      <c r="ET10" s="8" t="s">
        <v>2410</v>
      </c>
      <c r="EU10" s="8" t="s">
        <v>2411</v>
      </c>
      <c r="EV10" s="8" t="s">
        <v>2412</v>
      </c>
      <c r="EW10" s="8" t="s">
        <v>2413</v>
      </c>
      <c r="EX10" s="8" t="s">
        <v>2414</v>
      </c>
      <c r="EY10" s="8" t="s">
        <v>2415</v>
      </c>
      <c r="EZ10" s="8" t="s">
        <v>2416</v>
      </c>
      <c r="FA10" s="8" t="s">
        <v>2417</v>
      </c>
      <c r="FB10" s="8" t="s">
        <v>2418</v>
      </c>
      <c r="FC10" s="8" t="s">
        <v>2419</v>
      </c>
      <c r="FD10" s="8" t="s">
        <v>2420</v>
      </c>
      <c r="FE10" s="8" t="s">
        <v>2421</v>
      </c>
      <c r="FF10" s="8" t="s">
        <v>2422</v>
      </c>
      <c r="FG10" s="8" t="s">
        <v>2423</v>
      </c>
      <c r="FH10" s="8" t="s">
        <v>2424</v>
      </c>
      <c r="FI10" s="8" t="s">
        <v>2425</v>
      </c>
      <c r="FJ10" s="8" t="s">
        <v>2426</v>
      </c>
      <c r="FK10" s="8" t="s">
        <v>2427</v>
      </c>
      <c r="FL10" s="8" t="s">
        <v>2428</v>
      </c>
      <c r="FM10" s="8" t="s">
        <v>2429</v>
      </c>
      <c r="FN10" s="8" t="s">
        <v>2430</v>
      </c>
      <c r="FO10" s="8" t="s">
        <v>2431</v>
      </c>
      <c r="FP10" s="8" t="s">
        <v>2432</v>
      </c>
      <c r="FQ10" s="8" t="s">
        <v>2433</v>
      </c>
      <c r="FR10" s="8" t="s">
        <v>2434</v>
      </c>
      <c r="FS10" s="8" t="s">
        <v>2435</v>
      </c>
      <c r="FT10" s="8" t="s">
        <v>2436</v>
      </c>
      <c r="FU10" s="8" t="s">
        <v>2437</v>
      </c>
      <c r="FV10" s="8" t="s">
        <v>2438</v>
      </c>
      <c r="FW10" s="8" t="s">
        <v>2439</v>
      </c>
      <c r="FX10" s="8" t="s">
        <v>2440</v>
      </c>
      <c r="FY10" s="8" t="s">
        <v>2441</v>
      </c>
      <c r="FZ10" s="8" t="s">
        <v>2442</v>
      </c>
      <c r="GA10" s="8" t="s">
        <v>2443</v>
      </c>
      <c r="GB10" s="8" t="s">
        <v>2444</v>
      </c>
      <c r="GC10" s="8" t="s">
        <v>2445</v>
      </c>
      <c r="GD10" s="8" t="s">
        <v>2446</v>
      </c>
      <c r="GE10" s="8" t="s">
        <v>2447</v>
      </c>
      <c r="GF10" s="8" t="s">
        <v>2448</v>
      </c>
      <c r="GG10" s="8" t="s">
        <v>2449</v>
      </c>
      <c r="GH10" s="8" t="s">
        <v>2450</v>
      </c>
      <c r="GI10" s="8" t="s">
        <v>2451</v>
      </c>
      <c r="GJ10" s="8" t="s">
        <v>2452</v>
      </c>
      <c r="GK10" s="8" t="s">
        <v>2453</v>
      </c>
      <c r="GL10" s="8" t="s">
        <v>2454</v>
      </c>
      <c r="GM10" s="8" t="s">
        <v>2455</v>
      </c>
      <c r="GN10" s="8" t="s">
        <v>2456</v>
      </c>
      <c r="GO10" s="8" t="s">
        <v>2457</v>
      </c>
      <c r="GP10" s="8" t="s">
        <v>2458</v>
      </c>
      <c r="GQ10" s="8" t="s">
        <v>2459</v>
      </c>
      <c r="GR10" s="8" t="s">
        <v>2460</v>
      </c>
      <c r="GS10" s="8" t="s">
        <v>2461</v>
      </c>
      <c r="GT10" s="8" t="s">
        <v>2462</v>
      </c>
      <c r="GU10" s="8" t="s">
        <v>2463</v>
      </c>
      <c r="GV10" s="8" t="s">
        <v>2464</v>
      </c>
      <c r="GW10" s="8" t="s">
        <v>2465</v>
      </c>
      <c r="GX10" s="8" t="s">
        <v>2466</v>
      </c>
      <c r="GY10" s="8" t="s">
        <v>2467</v>
      </c>
      <c r="GZ10" s="8" t="s">
        <v>2468</v>
      </c>
      <c r="HA10" s="8" t="s">
        <v>2469</v>
      </c>
      <c r="HB10" s="8" t="s">
        <v>2470</v>
      </c>
      <c r="HC10" s="8" t="s">
        <v>2471</v>
      </c>
      <c r="HD10" s="8" t="s">
        <v>2472</v>
      </c>
      <c r="HE10" s="8" t="s">
        <v>2473</v>
      </c>
      <c r="HF10" s="8" t="s">
        <v>2474</v>
      </c>
      <c r="HG10" s="8" t="s">
        <v>2475</v>
      </c>
      <c r="HH10" s="8" t="s">
        <v>2476</v>
      </c>
      <c r="HI10" s="8" t="s">
        <v>2477</v>
      </c>
      <c r="HJ10" s="8" t="s">
        <v>2478</v>
      </c>
      <c r="HK10" s="8" t="s">
        <v>2479</v>
      </c>
      <c r="HL10" s="8" t="s">
        <v>2480</v>
      </c>
      <c r="HM10" s="8" t="s">
        <v>2481</v>
      </c>
      <c r="HN10" s="8" t="s">
        <v>2482</v>
      </c>
      <c r="HO10" s="8" t="s">
        <v>2483</v>
      </c>
      <c r="HP10" s="8" t="s">
        <v>2484</v>
      </c>
      <c r="HQ10" s="8" t="s">
        <v>2485</v>
      </c>
      <c r="HR10" s="8" t="s">
        <v>2486</v>
      </c>
      <c r="HS10" s="8" t="s">
        <v>2487</v>
      </c>
      <c r="HT10" s="8" t="s">
        <v>2488</v>
      </c>
      <c r="HU10" s="8" t="s">
        <v>2489</v>
      </c>
      <c r="HV10" s="8" t="s">
        <v>2490</v>
      </c>
      <c r="HW10" s="8" t="s">
        <v>2491</v>
      </c>
      <c r="HX10" s="8" t="s">
        <v>2492</v>
      </c>
      <c r="HY10" s="8" t="s">
        <v>2493</v>
      </c>
      <c r="HZ10" s="8" t="s">
        <v>2494</v>
      </c>
      <c r="IA10" s="8" t="s">
        <v>2495</v>
      </c>
      <c r="IB10" s="8" t="s">
        <v>2496</v>
      </c>
      <c r="IC10" s="8" t="s">
        <v>2497</v>
      </c>
      <c r="ID10" s="8" t="s">
        <v>2498</v>
      </c>
      <c r="IE10" s="8" t="s">
        <v>2499</v>
      </c>
      <c r="IF10" s="8" t="s">
        <v>2500</v>
      </c>
      <c r="IG10" s="8" t="s">
        <v>2501</v>
      </c>
      <c r="IH10" s="8" t="s">
        <v>2502</v>
      </c>
      <c r="II10" s="8" t="s">
        <v>2503</v>
      </c>
      <c r="IJ10" s="8" t="s">
        <v>2504</v>
      </c>
      <c r="IK10" s="8" t="s">
        <v>2505</v>
      </c>
      <c r="IL10" s="8" t="s">
        <v>2506</v>
      </c>
      <c r="IM10" s="8" t="s">
        <v>2507</v>
      </c>
      <c r="IN10" s="8" t="s">
        <v>2508</v>
      </c>
      <c r="IO10" s="8" t="s">
        <v>2509</v>
      </c>
      <c r="IP10" s="8" t="s">
        <v>2510</v>
      </c>
      <c r="IQ10" s="8" t="s">
        <v>2511</v>
      </c>
    </row>
    <row r="11" spans="1:251">
      <c r="A11" s="10">
        <v>42036</v>
      </c>
      <c r="B11" s="9">
        <v>0.58499999999999996</v>
      </c>
      <c r="C11" s="9">
        <v>3.6989999999999998</v>
      </c>
      <c r="D11" s="9">
        <v>33.475000000000001</v>
      </c>
      <c r="E11" s="9">
        <v>15.167</v>
      </c>
      <c r="F11" s="9">
        <v>18.308</v>
      </c>
      <c r="G11" s="9">
        <v>47.668999999999997</v>
      </c>
      <c r="H11" s="9">
        <v>23.616</v>
      </c>
      <c r="I11" s="9">
        <v>24.053000000000001</v>
      </c>
      <c r="J11" s="9">
        <v>21.585999999999999</v>
      </c>
      <c r="K11" s="9">
        <v>12.295999999999999</v>
      </c>
      <c r="L11" s="9">
        <v>9.2899999999999991</v>
      </c>
      <c r="M11" s="9">
        <v>15.41</v>
      </c>
      <c r="N11" s="9">
        <v>7.8419999999999996</v>
      </c>
      <c r="O11" s="9">
        <v>7.5679999999999996</v>
      </c>
      <c r="P11" s="9">
        <v>4.1360000000000001</v>
      </c>
      <c r="Q11" s="9">
        <v>1.37</v>
      </c>
      <c r="R11" s="9">
        <v>2.766</v>
      </c>
      <c r="S11" s="9">
        <v>32.259</v>
      </c>
      <c r="T11" s="9">
        <v>15.773999999999999</v>
      </c>
      <c r="U11" s="9">
        <v>16.484999999999999</v>
      </c>
      <c r="V11" s="9">
        <v>1329.2750000000001</v>
      </c>
      <c r="W11" s="9">
        <v>740.52099999999996</v>
      </c>
      <c r="X11" s="9">
        <v>588.75400000000002</v>
      </c>
      <c r="Y11" s="9">
        <v>264.96899999999999</v>
      </c>
      <c r="Z11" s="9">
        <v>145.476</v>
      </c>
      <c r="AA11" s="9">
        <v>119.494</v>
      </c>
      <c r="AB11" s="9">
        <v>76.680999999999997</v>
      </c>
      <c r="AC11" s="9">
        <v>42.768999999999998</v>
      </c>
      <c r="AD11" s="9">
        <v>33.911999999999999</v>
      </c>
      <c r="AE11" s="9">
        <v>83.472999999999999</v>
      </c>
      <c r="AF11" s="9">
        <v>42.783999999999999</v>
      </c>
      <c r="AG11" s="9">
        <v>40.689</v>
      </c>
      <c r="AH11" s="9">
        <v>104.815</v>
      </c>
      <c r="AI11" s="9">
        <v>59.923000000000002</v>
      </c>
      <c r="AJ11" s="9">
        <v>44.892000000000003</v>
      </c>
      <c r="AK11" s="9">
        <v>1064.306</v>
      </c>
      <c r="AL11" s="9">
        <v>595.04499999999996</v>
      </c>
      <c r="AM11" s="9">
        <v>469.26100000000002</v>
      </c>
      <c r="AN11" s="9">
        <v>505.25700000000001</v>
      </c>
      <c r="AO11" s="9">
        <v>277.21100000000001</v>
      </c>
      <c r="AP11" s="9">
        <v>228.04599999999999</v>
      </c>
      <c r="AQ11" s="9">
        <v>154.102</v>
      </c>
      <c r="AR11" s="9">
        <v>83.662000000000006</v>
      </c>
      <c r="AS11" s="9">
        <v>70.44</v>
      </c>
      <c r="AT11" s="9">
        <v>151.11500000000001</v>
      </c>
      <c r="AU11" s="9">
        <v>87.210999999999999</v>
      </c>
      <c r="AV11" s="9">
        <v>63.904000000000003</v>
      </c>
      <c r="AW11" s="9">
        <v>200.04</v>
      </c>
      <c r="AX11" s="9">
        <v>106.33799999999999</v>
      </c>
      <c r="AY11" s="9">
        <v>93.700999999999993</v>
      </c>
      <c r="AZ11" s="9">
        <v>559.04899999999998</v>
      </c>
      <c r="BA11" s="9">
        <v>317.834</v>
      </c>
      <c r="BB11" s="9">
        <v>241.215</v>
      </c>
      <c r="BC11" s="9">
        <v>249.09700000000001</v>
      </c>
      <c r="BD11" s="9">
        <v>131.47800000000001</v>
      </c>
      <c r="BE11" s="9">
        <v>117.619</v>
      </c>
      <c r="BF11" s="9">
        <v>309.952</v>
      </c>
      <c r="BG11" s="9">
        <v>186.35599999999999</v>
      </c>
      <c r="BH11" s="9">
        <v>123.596</v>
      </c>
      <c r="BI11" s="9">
        <v>177.05699999999999</v>
      </c>
      <c r="BJ11" s="9">
        <v>105.069</v>
      </c>
      <c r="BK11" s="9">
        <v>71.988</v>
      </c>
      <c r="BL11" s="9">
        <v>132.89500000000001</v>
      </c>
      <c r="BM11" s="9">
        <v>81.287000000000006</v>
      </c>
      <c r="BN11" s="9">
        <v>51.607999999999997</v>
      </c>
      <c r="BO11" s="9">
        <v>121.517</v>
      </c>
      <c r="BP11" s="9">
        <v>73.123999999999995</v>
      </c>
      <c r="BQ11" s="9">
        <v>48.393000000000001</v>
      </c>
      <c r="BR11" s="9">
        <v>1207.758</v>
      </c>
      <c r="BS11" s="9">
        <v>667.39700000000005</v>
      </c>
      <c r="BT11" s="9">
        <v>540.36199999999997</v>
      </c>
      <c r="BU11" s="9">
        <v>2018.203</v>
      </c>
      <c r="BV11" s="9">
        <v>1011.062</v>
      </c>
      <c r="BW11" s="9">
        <v>1007.141</v>
      </c>
      <c r="BX11" s="9">
        <v>362.58600000000001</v>
      </c>
      <c r="BY11" s="9">
        <v>184.76499999999999</v>
      </c>
      <c r="BZ11" s="9">
        <v>177.821</v>
      </c>
      <c r="CA11" s="9">
        <v>246.626</v>
      </c>
      <c r="CB11" s="9">
        <v>129.59100000000001</v>
      </c>
      <c r="CC11" s="9">
        <v>117.036</v>
      </c>
      <c r="CD11" s="9">
        <v>171.14400000000001</v>
      </c>
      <c r="CE11" s="9">
        <v>99.406000000000006</v>
      </c>
      <c r="CF11" s="9">
        <v>71.736999999999995</v>
      </c>
      <c r="CG11" s="9">
        <v>75.483000000000004</v>
      </c>
      <c r="CH11" s="9">
        <v>30.184000000000001</v>
      </c>
      <c r="CI11" s="9">
        <v>45.298000000000002</v>
      </c>
      <c r="CJ11" s="9">
        <v>32.889000000000003</v>
      </c>
      <c r="CK11" s="9">
        <v>11.167999999999999</v>
      </c>
      <c r="CL11" s="9">
        <v>21.721</v>
      </c>
      <c r="CM11" s="9">
        <v>40.478000000000002</v>
      </c>
      <c r="CN11" s="9">
        <v>26.114000000000001</v>
      </c>
      <c r="CO11" s="9">
        <v>14.364000000000001</v>
      </c>
      <c r="CP11" s="9">
        <v>75.481999999999999</v>
      </c>
      <c r="CQ11" s="9">
        <v>29.06</v>
      </c>
      <c r="CR11" s="9">
        <v>46.421999999999997</v>
      </c>
      <c r="CS11" s="9">
        <v>148.619</v>
      </c>
      <c r="CT11" s="9">
        <v>76.366</v>
      </c>
      <c r="CU11" s="9">
        <v>72.253</v>
      </c>
      <c r="CV11" s="9">
        <v>88.045000000000002</v>
      </c>
      <c r="CW11" s="9">
        <v>51.241</v>
      </c>
      <c r="CX11" s="9">
        <v>36.804000000000002</v>
      </c>
      <c r="CY11" s="9">
        <v>7.6230000000000002</v>
      </c>
      <c r="CZ11" s="9">
        <v>1.639</v>
      </c>
      <c r="DA11" s="9">
        <v>5.984</v>
      </c>
      <c r="DB11" s="9">
        <v>60.573</v>
      </c>
      <c r="DC11" s="9">
        <v>25.123999999999999</v>
      </c>
      <c r="DD11" s="9">
        <v>35.448999999999998</v>
      </c>
      <c r="DE11" s="9">
        <v>88.858000000000004</v>
      </c>
      <c r="DF11" s="9">
        <v>51.933</v>
      </c>
      <c r="DG11" s="9">
        <v>36.924999999999997</v>
      </c>
      <c r="DH11" s="9">
        <v>37.301000000000002</v>
      </c>
      <c r="DI11" s="9">
        <v>24.687000000000001</v>
      </c>
      <c r="DJ11" s="9">
        <v>12.614000000000001</v>
      </c>
      <c r="DK11" s="9">
        <v>33.470999999999997</v>
      </c>
      <c r="DL11" s="9">
        <v>21.882999999999999</v>
      </c>
      <c r="DM11" s="9">
        <v>11.589</v>
      </c>
      <c r="DN11" s="9">
        <v>7.2460000000000004</v>
      </c>
      <c r="DO11" s="9">
        <v>3.61</v>
      </c>
      <c r="DP11" s="9">
        <v>3.6360000000000001</v>
      </c>
      <c r="DQ11" s="9">
        <v>55.386000000000003</v>
      </c>
      <c r="DR11" s="9">
        <v>30.05</v>
      </c>
      <c r="DS11" s="9">
        <v>25.335999999999999</v>
      </c>
      <c r="DT11" s="9">
        <v>240.65899999999999</v>
      </c>
      <c r="DU11" s="9">
        <v>127.63800000000001</v>
      </c>
      <c r="DV11" s="9">
        <v>113.021</v>
      </c>
      <c r="DW11" s="9">
        <v>35.112000000000002</v>
      </c>
      <c r="DX11" s="9">
        <v>17.745000000000001</v>
      </c>
      <c r="DY11" s="9">
        <v>17.367000000000001</v>
      </c>
      <c r="DZ11" s="9">
        <v>10.324</v>
      </c>
      <c r="EA11" s="9">
        <v>5.8250000000000002</v>
      </c>
      <c r="EB11" s="9">
        <v>4.4989999999999997</v>
      </c>
      <c r="EC11" s="9">
        <v>11.558999999999999</v>
      </c>
      <c r="ED11" s="9">
        <v>5.4240000000000004</v>
      </c>
      <c r="EE11" s="9">
        <v>6.1349999999999998</v>
      </c>
      <c r="EF11" s="9">
        <v>13.228999999999999</v>
      </c>
      <c r="EG11" s="9">
        <v>6.4960000000000004</v>
      </c>
      <c r="EH11" s="9">
        <v>6.7329999999999997</v>
      </c>
      <c r="EI11" s="9">
        <v>205.547</v>
      </c>
      <c r="EJ11" s="9">
        <v>109.892</v>
      </c>
      <c r="EK11" s="9">
        <v>95.655000000000001</v>
      </c>
      <c r="EL11" s="9">
        <v>75.69</v>
      </c>
      <c r="EM11" s="9">
        <v>38.988</v>
      </c>
      <c r="EN11" s="9">
        <v>36.701999999999998</v>
      </c>
      <c r="EO11" s="9">
        <v>21.131</v>
      </c>
      <c r="EP11" s="9">
        <v>9.7959999999999994</v>
      </c>
      <c r="EQ11" s="9">
        <v>11.335000000000001</v>
      </c>
      <c r="ER11" s="9">
        <v>21.332999999999998</v>
      </c>
      <c r="ES11" s="9">
        <v>11.055</v>
      </c>
      <c r="ET11" s="9">
        <v>10.278</v>
      </c>
      <c r="EU11" s="9">
        <v>33.225999999999999</v>
      </c>
      <c r="EV11" s="9">
        <v>18.137</v>
      </c>
      <c r="EW11" s="9">
        <v>15.089</v>
      </c>
      <c r="EX11" s="9">
        <v>129.857</v>
      </c>
      <c r="EY11" s="9">
        <v>70.903999999999996</v>
      </c>
      <c r="EZ11" s="9">
        <v>58.953000000000003</v>
      </c>
      <c r="FA11" s="9">
        <v>53.43</v>
      </c>
      <c r="FB11" s="9">
        <v>26.939</v>
      </c>
      <c r="FC11" s="9">
        <v>26.491</v>
      </c>
      <c r="FD11" s="9">
        <v>76.427999999999997</v>
      </c>
      <c r="FE11" s="9">
        <v>43.966000000000001</v>
      </c>
      <c r="FF11" s="9">
        <v>32.462000000000003</v>
      </c>
      <c r="FG11" s="9">
        <v>44.521999999999998</v>
      </c>
      <c r="FH11" s="9">
        <v>25.358000000000001</v>
      </c>
      <c r="FI11" s="9">
        <v>19.164000000000001</v>
      </c>
      <c r="FJ11" s="9">
        <v>31.905999999999999</v>
      </c>
      <c r="FK11" s="9">
        <v>18.608000000000001</v>
      </c>
      <c r="FL11" s="9">
        <v>13.298</v>
      </c>
      <c r="FM11" s="9">
        <v>16.245000000000001</v>
      </c>
      <c r="FN11" s="9">
        <v>8.5690000000000008</v>
      </c>
      <c r="FO11" s="9">
        <v>7.6760000000000002</v>
      </c>
      <c r="FP11" s="9">
        <v>224.41499999999999</v>
      </c>
      <c r="FQ11" s="9">
        <v>119.069</v>
      </c>
      <c r="FR11" s="9">
        <v>105.346</v>
      </c>
      <c r="FS11" s="9">
        <v>416.55399999999997</v>
      </c>
      <c r="FT11" s="9">
        <v>204.48699999999999</v>
      </c>
      <c r="FU11" s="9">
        <v>212.06800000000001</v>
      </c>
      <c r="FV11" s="9">
        <v>65.942999999999998</v>
      </c>
      <c r="FW11" s="9">
        <v>32.468000000000004</v>
      </c>
      <c r="FX11" s="9">
        <v>33.475000000000001</v>
      </c>
      <c r="FY11" s="9">
        <v>43.908000000000001</v>
      </c>
      <c r="FZ11" s="9">
        <v>21.198</v>
      </c>
      <c r="GA11" s="9">
        <v>22.71</v>
      </c>
      <c r="GB11" s="9">
        <v>28.43</v>
      </c>
      <c r="GC11" s="9">
        <v>14.548</v>
      </c>
      <c r="GD11" s="9">
        <v>13.882</v>
      </c>
      <c r="GE11" s="9">
        <v>15.478999999999999</v>
      </c>
      <c r="GF11" s="9">
        <v>6.65</v>
      </c>
      <c r="GG11" s="9">
        <v>8.8290000000000006</v>
      </c>
      <c r="GH11" s="9">
        <v>5.7009999999999996</v>
      </c>
      <c r="GI11" s="9">
        <v>2.0249999999999999</v>
      </c>
      <c r="GJ11" s="9">
        <v>3.6760000000000002</v>
      </c>
      <c r="GK11" s="9">
        <v>6.4160000000000004</v>
      </c>
      <c r="GL11" s="9">
        <v>3.2149999999999999</v>
      </c>
      <c r="GM11" s="9">
        <v>3.2010000000000001</v>
      </c>
      <c r="GN11" s="9">
        <v>15.618</v>
      </c>
      <c r="GO11" s="9">
        <v>8.0549999999999997</v>
      </c>
      <c r="GP11" s="9">
        <v>7.5629999999999997</v>
      </c>
      <c r="GQ11" s="9">
        <v>21.568999999999999</v>
      </c>
      <c r="GR11" s="9">
        <v>10.676</v>
      </c>
      <c r="GS11" s="9">
        <v>10.893000000000001</v>
      </c>
      <c r="GT11" s="9">
        <v>11.196999999999999</v>
      </c>
      <c r="GU11" s="9">
        <v>5.96</v>
      </c>
      <c r="GV11" s="9">
        <v>5.2370000000000001</v>
      </c>
      <c r="GW11" s="9">
        <v>1.181</v>
      </c>
      <c r="GX11" s="9">
        <v>0.48699999999999999</v>
      </c>
      <c r="GY11" s="9">
        <v>0.69399999999999995</v>
      </c>
      <c r="GZ11" s="9">
        <v>10.372</v>
      </c>
      <c r="HA11" s="9">
        <v>4.7160000000000002</v>
      </c>
      <c r="HB11" s="9">
        <v>5.6559999999999997</v>
      </c>
      <c r="HC11" s="9">
        <v>16.71</v>
      </c>
      <c r="HD11" s="9">
        <v>9.1620000000000008</v>
      </c>
      <c r="HE11" s="9">
        <v>7.5469999999999997</v>
      </c>
      <c r="HF11" s="9">
        <v>7.1109999999999998</v>
      </c>
      <c r="HG11" s="9">
        <v>4.5460000000000003</v>
      </c>
      <c r="HH11" s="9">
        <v>2.5649999999999999</v>
      </c>
      <c r="HI11" s="9">
        <v>5.0469999999999997</v>
      </c>
      <c r="HJ11" s="9">
        <v>2.609</v>
      </c>
      <c r="HK11" s="9">
        <v>2.4390000000000001</v>
      </c>
      <c r="HL11" s="9">
        <v>0.66900000000000004</v>
      </c>
      <c r="HM11" s="9">
        <v>0.309</v>
      </c>
      <c r="HN11" s="9">
        <v>0.36</v>
      </c>
      <c r="HO11" s="9">
        <v>11.662000000000001</v>
      </c>
      <c r="HP11" s="9">
        <v>6.5540000000000003</v>
      </c>
      <c r="HQ11" s="9">
        <v>5.1079999999999997</v>
      </c>
      <c r="HR11" s="9">
        <v>129.005</v>
      </c>
      <c r="HS11" s="9">
        <v>69.322000000000003</v>
      </c>
      <c r="HT11" s="9">
        <v>59.683</v>
      </c>
      <c r="HU11" s="9">
        <v>30.593</v>
      </c>
      <c r="HV11" s="9">
        <v>16.404</v>
      </c>
      <c r="HW11" s="9">
        <v>14.19</v>
      </c>
      <c r="HX11" s="9">
        <v>9.4090000000000007</v>
      </c>
      <c r="HY11" s="9">
        <v>5.0119999999999996</v>
      </c>
      <c r="HZ11" s="9">
        <v>4.3970000000000002</v>
      </c>
      <c r="IA11" s="9">
        <v>8.3059999999999992</v>
      </c>
      <c r="IB11" s="9">
        <v>4.7610000000000001</v>
      </c>
      <c r="IC11" s="9">
        <v>3.5449999999999999</v>
      </c>
      <c r="ID11" s="9">
        <v>12.879</v>
      </c>
      <c r="IE11" s="9">
        <v>6.6310000000000002</v>
      </c>
      <c r="IF11" s="9">
        <v>6.2480000000000002</v>
      </c>
      <c r="IG11" s="9">
        <v>98.412000000000006</v>
      </c>
      <c r="IH11" s="9">
        <v>52.917999999999999</v>
      </c>
      <c r="II11" s="9">
        <v>45.493000000000002</v>
      </c>
      <c r="IJ11" s="9">
        <v>51.472999999999999</v>
      </c>
      <c r="IK11" s="9">
        <v>26.373000000000001</v>
      </c>
      <c r="IL11" s="9">
        <v>25.1</v>
      </c>
      <c r="IM11" s="9">
        <v>16.157</v>
      </c>
      <c r="IN11" s="9">
        <v>7.8490000000000002</v>
      </c>
      <c r="IO11" s="9">
        <v>8.3079999999999998</v>
      </c>
      <c r="IP11" s="9">
        <v>15.734</v>
      </c>
      <c r="IQ11" s="9">
        <v>7.9569999999999999</v>
      </c>
    </row>
    <row r="12" spans="1:251">
      <c r="A12" s="10">
        <v>42401</v>
      </c>
      <c r="B12" s="9">
        <v>2.4279999999999999</v>
      </c>
      <c r="C12" s="9">
        <v>2.9180000000000001</v>
      </c>
      <c r="D12" s="9">
        <v>36.936999999999998</v>
      </c>
      <c r="E12" s="9">
        <v>14.064</v>
      </c>
      <c r="F12" s="9">
        <v>22.873000000000001</v>
      </c>
      <c r="G12" s="9">
        <v>49.896999999999998</v>
      </c>
      <c r="H12" s="9">
        <v>30.792999999999999</v>
      </c>
      <c r="I12" s="9">
        <v>19.103999999999999</v>
      </c>
      <c r="J12" s="9">
        <v>21.780999999999999</v>
      </c>
      <c r="K12" s="9">
        <v>13.845000000000001</v>
      </c>
      <c r="L12" s="9">
        <v>7.9359999999999999</v>
      </c>
      <c r="M12" s="9">
        <v>17.812999999999999</v>
      </c>
      <c r="N12" s="9">
        <v>11.907</v>
      </c>
      <c r="O12" s="9">
        <v>5.9059999999999997</v>
      </c>
      <c r="P12" s="9">
        <v>2.7280000000000002</v>
      </c>
      <c r="Q12" s="9">
        <v>1.571</v>
      </c>
      <c r="R12" s="9">
        <v>1.157</v>
      </c>
      <c r="S12" s="9">
        <v>32.084000000000003</v>
      </c>
      <c r="T12" s="9">
        <v>18.885999999999999</v>
      </c>
      <c r="U12" s="9">
        <v>13.198</v>
      </c>
      <c r="V12" s="9">
        <v>1308.1120000000001</v>
      </c>
      <c r="W12" s="9">
        <v>717.346</v>
      </c>
      <c r="X12" s="9">
        <v>590.76599999999996</v>
      </c>
      <c r="Y12" s="9">
        <v>231.93799999999999</v>
      </c>
      <c r="Z12" s="9">
        <v>131.07400000000001</v>
      </c>
      <c r="AA12" s="9">
        <v>100.864</v>
      </c>
      <c r="AB12" s="9">
        <v>58.734999999999999</v>
      </c>
      <c r="AC12" s="9">
        <v>32.630000000000003</v>
      </c>
      <c r="AD12" s="9">
        <v>26.105</v>
      </c>
      <c r="AE12" s="9">
        <v>61.960999999999999</v>
      </c>
      <c r="AF12" s="9">
        <v>34.237000000000002</v>
      </c>
      <c r="AG12" s="9">
        <v>27.724</v>
      </c>
      <c r="AH12" s="9">
        <v>111.242</v>
      </c>
      <c r="AI12" s="9">
        <v>64.206999999999994</v>
      </c>
      <c r="AJ12" s="9">
        <v>47.036000000000001</v>
      </c>
      <c r="AK12" s="9">
        <v>1076.174</v>
      </c>
      <c r="AL12" s="9">
        <v>586.27200000000005</v>
      </c>
      <c r="AM12" s="9">
        <v>489.90199999999999</v>
      </c>
      <c r="AN12" s="9">
        <v>520.346</v>
      </c>
      <c r="AO12" s="9">
        <v>279.10500000000002</v>
      </c>
      <c r="AP12" s="9">
        <v>241.24</v>
      </c>
      <c r="AQ12" s="9">
        <v>148.261</v>
      </c>
      <c r="AR12" s="9">
        <v>81.049000000000007</v>
      </c>
      <c r="AS12" s="9">
        <v>67.212000000000003</v>
      </c>
      <c r="AT12" s="9">
        <v>145.81299999999999</v>
      </c>
      <c r="AU12" s="9">
        <v>74.128</v>
      </c>
      <c r="AV12" s="9">
        <v>71.685000000000002</v>
      </c>
      <c r="AW12" s="9">
        <v>226.27199999999999</v>
      </c>
      <c r="AX12" s="9">
        <v>123.928</v>
      </c>
      <c r="AY12" s="9">
        <v>102.34399999999999</v>
      </c>
      <c r="AZ12" s="9">
        <v>555.82799999999997</v>
      </c>
      <c r="BA12" s="9">
        <v>307.16699999999997</v>
      </c>
      <c r="BB12" s="9">
        <v>248.66200000000001</v>
      </c>
      <c r="BC12" s="9">
        <v>258.411</v>
      </c>
      <c r="BD12" s="9">
        <v>140.77600000000001</v>
      </c>
      <c r="BE12" s="9">
        <v>117.63500000000001</v>
      </c>
      <c r="BF12" s="9">
        <v>297.41699999999997</v>
      </c>
      <c r="BG12" s="9">
        <v>166.39</v>
      </c>
      <c r="BH12" s="9">
        <v>131.02699999999999</v>
      </c>
      <c r="BI12" s="9">
        <v>176.49299999999999</v>
      </c>
      <c r="BJ12" s="9">
        <v>93.878</v>
      </c>
      <c r="BK12" s="9">
        <v>82.614999999999995</v>
      </c>
      <c r="BL12" s="9">
        <v>120.92400000000001</v>
      </c>
      <c r="BM12" s="9">
        <v>72.513000000000005</v>
      </c>
      <c r="BN12" s="9">
        <v>48.411000000000001</v>
      </c>
      <c r="BO12" s="9">
        <v>108.548</v>
      </c>
      <c r="BP12" s="9">
        <v>66.010999999999996</v>
      </c>
      <c r="BQ12" s="9">
        <v>42.537999999999997</v>
      </c>
      <c r="BR12" s="9">
        <v>1199.5640000000001</v>
      </c>
      <c r="BS12" s="9">
        <v>651.33500000000004</v>
      </c>
      <c r="BT12" s="9">
        <v>548.22900000000004</v>
      </c>
      <c r="BU12" s="9">
        <v>2014.8009999999999</v>
      </c>
      <c r="BV12" s="9">
        <v>1008.9589999999999</v>
      </c>
      <c r="BW12" s="9">
        <v>1005.843</v>
      </c>
      <c r="BX12" s="9">
        <v>338.34399999999999</v>
      </c>
      <c r="BY12" s="9">
        <v>178.99700000000001</v>
      </c>
      <c r="BZ12" s="9">
        <v>159.34700000000001</v>
      </c>
      <c r="CA12" s="9">
        <v>233.447</v>
      </c>
      <c r="CB12" s="9">
        <v>131.81800000000001</v>
      </c>
      <c r="CC12" s="9">
        <v>101.629</v>
      </c>
      <c r="CD12" s="9">
        <v>160.97</v>
      </c>
      <c r="CE12" s="9">
        <v>96.183999999999997</v>
      </c>
      <c r="CF12" s="9">
        <v>64.786000000000001</v>
      </c>
      <c r="CG12" s="9">
        <v>72.477000000000004</v>
      </c>
      <c r="CH12" s="9">
        <v>35.634</v>
      </c>
      <c r="CI12" s="9">
        <v>36.843000000000004</v>
      </c>
      <c r="CJ12" s="9">
        <v>29.785</v>
      </c>
      <c r="CK12" s="9">
        <v>12.705</v>
      </c>
      <c r="CL12" s="9">
        <v>17.079999999999998</v>
      </c>
      <c r="CM12" s="9">
        <v>40.433</v>
      </c>
      <c r="CN12" s="9">
        <v>23.969000000000001</v>
      </c>
      <c r="CO12" s="9">
        <v>16.463999999999999</v>
      </c>
      <c r="CP12" s="9">
        <v>64.463999999999999</v>
      </c>
      <c r="CQ12" s="9">
        <v>23.209</v>
      </c>
      <c r="CR12" s="9">
        <v>41.253999999999998</v>
      </c>
      <c r="CS12" s="9">
        <v>124.59</v>
      </c>
      <c r="CT12" s="9">
        <v>57.637</v>
      </c>
      <c r="CU12" s="9">
        <v>66.953000000000003</v>
      </c>
      <c r="CV12" s="9">
        <v>74.768000000000001</v>
      </c>
      <c r="CW12" s="9">
        <v>43.121000000000002</v>
      </c>
      <c r="CX12" s="9">
        <v>31.646999999999998</v>
      </c>
      <c r="CY12" s="9">
        <v>8.3070000000000004</v>
      </c>
      <c r="CZ12" s="9">
        <v>2.98</v>
      </c>
      <c r="DA12" s="9">
        <v>5.3259999999999996</v>
      </c>
      <c r="DB12" s="9">
        <v>49.822000000000003</v>
      </c>
      <c r="DC12" s="9">
        <v>14.516</v>
      </c>
      <c r="DD12" s="9">
        <v>35.305999999999997</v>
      </c>
      <c r="DE12" s="9">
        <v>88.855999999999995</v>
      </c>
      <c r="DF12" s="9">
        <v>55.552</v>
      </c>
      <c r="DG12" s="9">
        <v>33.304000000000002</v>
      </c>
      <c r="DH12" s="9">
        <v>43.32</v>
      </c>
      <c r="DI12" s="9">
        <v>28.367000000000001</v>
      </c>
      <c r="DJ12" s="9">
        <v>14.952</v>
      </c>
      <c r="DK12" s="9">
        <v>33.78</v>
      </c>
      <c r="DL12" s="9">
        <v>22.89</v>
      </c>
      <c r="DM12" s="9">
        <v>10.891</v>
      </c>
      <c r="DN12" s="9">
        <v>3.9670000000000001</v>
      </c>
      <c r="DO12" s="9">
        <v>1.716</v>
      </c>
      <c r="DP12" s="9">
        <v>2.2519999999999998</v>
      </c>
      <c r="DQ12" s="9">
        <v>55.075000000000003</v>
      </c>
      <c r="DR12" s="9">
        <v>32.661999999999999</v>
      </c>
      <c r="DS12" s="9">
        <v>22.413</v>
      </c>
      <c r="DT12" s="9">
        <v>237.19399999999999</v>
      </c>
      <c r="DU12" s="9">
        <v>125.102</v>
      </c>
      <c r="DV12" s="9">
        <v>112.093</v>
      </c>
      <c r="DW12" s="9">
        <v>36.542000000000002</v>
      </c>
      <c r="DX12" s="9">
        <v>17.135000000000002</v>
      </c>
      <c r="DY12" s="9">
        <v>19.407</v>
      </c>
      <c r="DZ12" s="9">
        <v>11.991</v>
      </c>
      <c r="EA12" s="9">
        <v>5.2539999999999996</v>
      </c>
      <c r="EB12" s="9">
        <v>6.7370000000000001</v>
      </c>
      <c r="EC12" s="9">
        <v>9.923</v>
      </c>
      <c r="ED12" s="9">
        <v>4.4429999999999996</v>
      </c>
      <c r="EE12" s="9">
        <v>5.4790000000000001</v>
      </c>
      <c r="EF12" s="9">
        <v>14.628</v>
      </c>
      <c r="EG12" s="9">
        <v>7.4370000000000003</v>
      </c>
      <c r="EH12" s="9">
        <v>7.1909999999999998</v>
      </c>
      <c r="EI12" s="9">
        <v>200.65299999999999</v>
      </c>
      <c r="EJ12" s="9">
        <v>107.967</v>
      </c>
      <c r="EK12" s="9">
        <v>92.686000000000007</v>
      </c>
      <c r="EL12" s="9">
        <v>75.918999999999997</v>
      </c>
      <c r="EM12" s="9">
        <v>39.902000000000001</v>
      </c>
      <c r="EN12" s="9">
        <v>36.017000000000003</v>
      </c>
      <c r="EO12" s="9">
        <v>21.331</v>
      </c>
      <c r="EP12" s="9">
        <v>11.375</v>
      </c>
      <c r="EQ12" s="9">
        <v>9.9570000000000007</v>
      </c>
      <c r="ER12" s="9">
        <v>21.984000000000002</v>
      </c>
      <c r="ES12" s="9">
        <v>11.398999999999999</v>
      </c>
      <c r="ET12" s="9">
        <v>10.585000000000001</v>
      </c>
      <c r="EU12" s="9">
        <v>32.603000000000002</v>
      </c>
      <c r="EV12" s="9">
        <v>17.128</v>
      </c>
      <c r="EW12" s="9">
        <v>15.475</v>
      </c>
      <c r="EX12" s="9">
        <v>124.73399999999999</v>
      </c>
      <c r="EY12" s="9">
        <v>68.064999999999998</v>
      </c>
      <c r="EZ12" s="9">
        <v>56.668999999999997</v>
      </c>
      <c r="FA12" s="9">
        <v>49.786999999999999</v>
      </c>
      <c r="FB12" s="9">
        <v>25.927</v>
      </c>
      <c r="FC12" s="9">
        <v>23.86</v>
      </c>
      <c r="FD12" s="9">
        <v>74.947000000000003</v>
      </c>
      <c r="FE12" s="9">
        <v>42.137999999999998</v>
      </c>
      <c r="FF12" s="9">
        <v>32.808999999999997</v>
      </c>
      <c r="FG12" s="9">
        <v>42.249000000000002</v>
      </c>
      <c r="FH12" s="9">
        <v>23.47</v>
      </c>
      <c r="FI12" s="9">
        <v>18.779</v>
      </c>
      <c r="FJ12" s="9">
        <v>32.698</v>
      </c>
      <c r="FK12" s="9">
        <v>18.667999999999999</v>
      </c>
      <c r="FL12" s="9">
        <v>14.03</v>
      </c>
      <c r="FM12" s="9">
        <v>16.34</v>
      </c>
      <c r="FN12" s="9">
        <v>8.4</v>
      </c>
      <c r="FO12" s="9">
        <v>7.94</v>
      </c>
      <c r="FP12" s="9">
        <v>220.85400000000001</v>
      </c>
      <c r="FQ12" s="9">
        <v>116.702</v>
      </c>
      <c r="FR12" s="9">
        <v>104.152</v>
      </c>
      <c r="FS12" s="9">
        <v>417.06599999999997</v>
      </c>
      <c r="FT12" s="9">
        <v>205.47900000000001</v>
      </c>
      <c r="FU12" s="9">
        <v>211.58699999999999</v>
      </c>
      <c r="FV12" s="9">
        <v>63.582000000000001</v>
      </c>
      <c r="FW12" s="9">
        <v>33.017000000000003</v>
      </c>
      <c r="FX12" s="9">
        <v>30.565000000000001</v>
      </c>
      <c r="FY12" s="9">
        <v>42.868000000000002</v>
      </c>
      <c r="FZ12" s="9">
        <v>22.411000000000001</v>
      </c>
      <c r="GA12" s="9">
        <v>20.457000000000001</v>
      </c>
      <c r="GB12" s="9">
        <v>25.904</v>
      </c>
      <c r="GC12" s="9">
        <v>15.102</v>
      </c>
      <c r="GD12" s="9">
        <v>10.802</v>
      </c>
      <c r="GE12" s="9">
        <v>16.963999999999999</v>
      </c>
      <c r="GF12" s="9">
        <v>7.3090000000000002</v>
      </c>
      <c r="GG12" s="9">
        <v>9.6549999999999994</v>
      </c>
      <c r="GH12" s="9">
        <v>4.702</v>
      </c>
      <c r="GI12" s="9">
        <v>2.4260000000000002</v>
      </c>
      <c r="GJ12" s="9">
        <v>2.2759999999999998</v>
      </c>
      <c r="GK12" s="9">
        <v>6.6440000000000001</v>
      </c>
      <c r="GL12" s="9">
        <v>3.7090000000000001</v>
      </c>
      <c r="GM12" s="9">
        <v>2.9350000000000001</v>
      </c>
      <c r="GN12" s="9">
        <v>14.069000000000001</v>
      </c>
      <c r="GO12" s="9">
        <v>6.8970000000000002</v>
      </c>
      <c r="GP12" s="9">
        <v>7.1719999999999997</v>
      </c>
      <c r="GQ12" s="9">
        <v>21.343</v>
      </c>
      <c r="GR12" s="9">
        <v>9.8949999999999996</v>
      </c>
      <c r="GS12" s="9">
        <v>11.448</v>
      </c>
      <c r="GT12" s="9">
        <v>10.83</v>
      </c>
      <c r="GU12" s="9">
        <v>5.5919999999999996</v>
      </c>
      <c r="GV12" s="9">
        <v>5.2380000000000004</v>
      </c>
      <c r="GW12" s="9">
        <v>1.103</v>
      </c>
      <c r="GX12" s="9">
        <v>0.56399999999999995</v>
      </c>
      <c r="GY12" s="9">
        <v>0.53900000000000003</v>
      </c>
      <c r="GZ12" s="9">
        <v>10.512</v>
      </c>
      <c r="HA12" s="9">
        <v>4.3029999999999999</v>
      </c>
      <c r="HB12" s="9">
        <v>6.2089999999999996</v>
      </c>
      <c r="HC12" s="9">
        <v>15.711</v>
      </c>
      <c r="HD12" s="9">
        <v>9.1110000000000007</v>
      </c>
      <c r="HE12" s="9">
        <v>6.6</v>
      </c>
      <c r="HF12" s="9">
        <v>4.0510000000000002</v>
      </c>
      <c r="HG12" s="9">
        <v>2.7229999999999999</v>
      </c>
      <c r="HH12" s="9">
        <v>1.3280000000000001</v>
      </c>
      <c r="HI12" s="9">
        <v>5.51</v>
      </c>
      <c r="HJ12" s="9">
        <v>2.8079999999999998</v>
      </c>
      <c r="HK12" s="9">
        <v>2.702</v>
      </c>
      <c r="HL12" s="9">
        <v>1.0860000000000001</v>
      </c>
      <c r="HM12" s="9">
        <v>0.39800000000000002</v>
      </c>
      <c r="HN12" s="9">
        <v>0.68799999999999994</v>
      </c>
      <c r="HO12" s="9">
        <v>10.201000000000001</v>
      </c>
      <c r="HP12" s="9">
        <v>6.3029999999999999</v>
      </c>
      <c r="HQ12" s="9">
        <v>3.8980000000000001</v>
      </c>
      <c r="HR12" s="9">
        <v>126.261</v>
      </c>
      <c r="HS12" s="9">
        <v>66.637</v>
      </c>
      <c r="HT12" s="9">
        <v>59.622999999999998</v>
      </c>
      <c r="HU12" s="9">
        <v>21.739000000000001</v>
      </c>
      <c r="HV12" s="9">
        <v>10.356999999999999</v>
      </c>
      <c r="HW12" s="9">
        <v>11.382</v>
      </c>
      <c r="HX12" s="9">
        <v>6.0380000000000003</v>
      </c>
      <c r="HY12" s="9">
        <v>2.57</v>
      </c>
      <c r="HZ12" s="9">
        <v>3.468</v>
      </c>
      <c r="IA12" s="9">
        <v>5.6109999999999998</v>
      </c>
      <c r="IB12" s="9">
        <v>3.0510000000000002</v>
      </c>
      <c r="IC12" s="9">
        <v>2.56</v>
      </c>
      <c r="ID12" s="9">
        <v>10.09</v>
      </c>
      <c r="IE12" s="9">
        <v>4.7359999999999998</v>
      </c>
      <c r="IF12" s="9">
        <v>5.3540000000000001</v>
      </c>
      <c r="IG12" s="9">
        <v>104.52200000000001</v>
      </c>
      <c r="IH12" s="9">
        <v>56.280999999999999</v>
      </c>
      <c r="II12" s="9">
        <v>48.241</v>
      </c>
      <c r="IJ12" s="9">
        <v>51.695999999999998</v>
      </c>
      <c r="IK12" s="9">
        <v>27.077000000000002</v>
      </c>
      <c r="IL12" s="9">
        <v>24.619</v>
      </c>
      <c r="IM12" s="9">
        <v>19.044</v>
      </c>
      <c r="IN12" s="9">
        <v>10.090999999999999</v>
      </c>
      <c r="IO12" s="9">
        <v>8.9529999999999994</v>
      </c>
      <c r="IP12" s="9">
        <v>15.631</v>
      </c>
      <c r="IQ12" s="9">
        <v>8.5630000000000006</v>
      </c>
    </row>
    <row r="13" spans="1:251">
      <c r="A13" s="10">
        <v>42767</v>
      </c>
      <c r="B13" s="9">
        <v>2.4830000000000001</v>
      </c>
      <c r="C13" s="9">
        <v>5.9610000000000003</v>
      </c>
      <c r="D13" s="9">
        <v>33.365000000000002</v>
      </c>
      <c r="E13" s="9">
        <v>13.795</v>
      </c>
      <c r="F13" s="9">
        <v>19.568999999999999</v>
      </c>
      <c r="G13" s="9">
        <v>45.573999999999998</v>
      </c>
      <c r="H13" s="9">
        <v>26.234000000000002</v>
      </c>
      <c r="I13" s="9">
        <v>19.341000000000001</v>
      </c>
      <c r="J13" s="9">
        <v>21.358000000000001</v>
      </c>
      <c r="K13" s="9">
        <v>11.358000000000001</v>
      </c>
      <c r="L13" s="9">
        <v>10</v>
      </c>
      <c r="M13" s="9">
        <v>16.759</v>
      </c>
      <c r="N13" s="9">
        <v>9.7910000000000004</v>
      </c>
      <c r="O13" s="9">
        <v>6.968</v>
      </c>
      <c r="P13" s="9">
        <v>3.585</v>
      </c>
      <c r="Q13" s="9">
        <v>1.901</v>
      </c>
      <c r="R13" s="9">
        <v>1.6850000000000001</v>
      </c>
      <c r="S13" s="9">
        <v>28.815000000000001</v>
      </c>
      <c r="T13" s="9">
        <v>16.442</v>
      </c>
      <c r="U13" s="9">
        <v>12.372999999999999</v>
      </c>
      <c r="V13" s="9">
        <v>1304.2059999999999</v>
      </c>
      <c r="W13" s="9">
        <v>716.04499999999996</v>
      </c>
      <c r="X13" s="9">
        <v>588.16200000000003</v>
      </c>
      <c r="Y13" s="9">
        <v>224.09899999999999</v>
      </c>
      <c r="Z13" s="9">
        <v>121.54600000000001</v>
      </c>
      <c r="AA13" s="9">
        <v>102.55200000000001</v>
      </c>
      <c r="AB13" s="9">
        <v>68.700999999999993</v>
      </c>
      <c r="AC13" s="9">
        <v>38.637999999999998</v>
      </c>
      <c r="AD13" s="9">
        <v>30.062999999999999</v>
      </c>
      <c r="AE13" s="9">
        <v>68.765000000000001</v>
      </c>
      <c r="AF13" s="9">
        <v>36.817999999999998</v>
      </c>
      <c r="AG13" s="9">
        <v>31.946999999999999</v>
      </c>
      <c r="AH13" s="9">
        <v>86.632000000000005</v>
      </c>
      <c r="AI13" s="9">
        <v>46.09</v>
      </c>
      <c r="AJ13" s="9">
        <v>40.542000000000002</v>
      </c>
      <c r="AK13" s="9">
        <v>1080.1079999999999</v>
      </c>
      <c r="AL13" s="9">
        <v>594.49800000000005</v>
      </c>
      <c r="AM13" s="9">
        <v>485.61</v>
      </c>
      <c r="AN13" s="9">
        <v>508.52499999999998</v>
      </c>
      <c r="AO13" s="9">
        <v>274.904</v>
      </c>
      <c r="AP13" s="9">
        <v>233.62100000000001</v>
      </c>
      <c r="AQ13" s="9">
        <v>135.34299999999999</v>
      </c>
      <c r="AR13" s="9">
        <v>64.245999999999995</v>
      </c>
      <c r="AS13" s="9">
        <v>71.096999999999994</v>
      </c>
      <c r="AT13" s="9">
        <v>156.29300000000001</v>
      </c>
      <c r="AU13" s="9">
        <v>87.867999999999995</v>
      </c>
      <c r="AV13" s="9">
        <v>68.424999999999997</v>
      </c>
      <c r="AW13" s="9">
        <v>216.88900000000001</v>
      </c>
      <c r="AX13" s="9">
        <v>122.79</v>
      </c>
      <c r="AY13" s="9">
        <v>94.099000000000004</v>
      </c>
      <c r="AZ13" s="9">
        <v>571.58299999999997</v>
      </c>
      <c r="BA13" s="9">
        <v>319.59399999999999</v>
      </c>
      <c r="BB13" s="9">
        <v>251.988</v>
      </c>
      <c r="BC13" s="9">
        <v>265.13299999999998</v>
      </c>
      <c r="BD13" s="9">
        <v>144.94800000000001</v>
      </c>
      <c r="BE13" s="9">
        <v>120.185</v>
      </c>
      <c r="BF13" s="9">
        <v>306.45</v>
      </c>
      <c r="BG13" s="9">
        <v>174.64599999999999</v>
      </c>
      <c r="BH13" s="9">
        <v>131.804</v>
      </c>
      <c r="BI13" s="9">
        <v>184.005</v>
      </c>
      <c r="BJ13" s="9">
        <v>100.313</v>
      </c>
      <c r="BK13" s="9">
        <v>83.691999999999993</v>
      </c>
      <c r="BL13" s="9">
        <v>122.444</v>
      </c>
      <c r="BM13" s="9">
        <v>74.332999999999998</v>
      </c>
      <c r="BN13" s="9">
        <v>48.110999999999997</v>
      </c>
      <c r="BO13" s="9">
        <v>98.638999999999996</v>
      </c>
      <c r="BP13" s="9">
        <v>60.137</v>
      </c>
      <c r="BQ13" s="9">
        <v>38.502000000000002</v>
      </c>
      <c r="BR13" s="9">
        <v>1205.568</v>
      </c>
      <c r="BS13" s="9">
        <v>655.90700000000004</v>
      </c>
      <c r="BT13" s="9">
        <v>549.66</v>
      </c>
      <c r="BU13" s="9">
        <v>2034.9770000000001</v>
      </c>
      <c r="BV13" s="9">
        <v>1017.896</v>
      </c>
      <c r="BW13" s="9">
        <v>1017.08</v>
      </c>
      <c r="BX13" s="9">
        <v>325.42500000000001</v>
      </c>
      <c r="BY13" s="9">
        <v>158.745</v>
      </c>
      <c r="BZ13" s="9">
        <v>166.68</v>
      </c>
      <c r="CA13" s="9">
        <v>209.06399999999999</v>
      </c>
      <c r="CB13" s="9">
        <v>113.78</v>
      </c>
      <c r="CC13" s="9">
        <v>95.284000000000006</v>
      </c>
      <c r="CD13" s="9">
        <v>138.47900000000001</v>
      </c>
      <c r="CE13" s="9">
        <v>83.123000000000005</v>
      </c>
      <c r="CF13" s="9">
        <v>55.356000000000002</v>
      </c>
      <c r="CG13" s="9">
        <v>70.584999999999994</v>
      </c>
      <c r="CH13" s="9">
        <v>30.658000000000001</v>
      </c>
      <c r="CI13" s="9">
        <v>39.927</v>
      </c>
      <c r="CJ13" s="9">
        <v>38.225000000000001</v>
      </c>
      <c r="CK13" s="9">
        <v>17.149999999999999</v>
      </c>
      <c r="CL13" s="9">
        <v>21.074999999999999</v>
      </c>
      <c r="CM13" s="9">
        <v>37.875</v>
      </c>
      <c r="CN13" s="9">
        <v>19.513999999999999</v>
      </c>
      <c r="CO13" s="9">
        <v>18.36</v>
      </c>
      <c r="CP13" s="9">
        <v>78.486000000000004</v>
      </c>
      <c r="CQ13" s="9">
        <v>25.45</v>
      </c>
      <c r="CR13" s="9">
        <v>53.036000000000001</v>
      </c>
      <c r="CS13" s="9">
        <v>116.937</v>
      </c>
      <c r="CT13" s="9">
        <v>45.195</v>
      </c>
      <c r="CU13" s="9">
        <v>71.742000000000004</v>
      </c>
      <c r="CV13" s="9">
        <v>61.066000000000003</v>
      </c>
      <c r="CW13" s="9">
        <v>31.186</v>
      </c>
      <c r="CX13" s="9">
        <v>29.88</v>
      </c>
      <c r="CY13" s="9">
        <v>6.2160000000000002</v>
      </c>
      <c r="CZ13" s="9">
        <v>3.3250000000000002</v>
      </c>
      <c r="DA13" s="9">
        <v>2.891</v>
      </c>
      <c r="DB13" s="9">
        <v>55.871000000000002</v>
      </c>
      <c r="DC13" s="9">
        <v>14.009</v>
      </c>
      <c r="DD13" s="9">
        <v>41.862000000000002</v>
      </c>
      <c r="DE13" s="9">
        <v>98.061999999999998</v>
      </c>
      <c r="DF13" s="9">
        <v>59.905999999999999</v>
      </c>
      <c r="DG13" s="9">
        <v>38.155999999999999</v>
      </c>
      <c r="DH13" s="9">
        <v>50.286000000000001</v>
      </c>
      <c r="DI13" s="9">
        <v>35.978999999999999</v>
      </c>
      <c r="DJ13" s="9">
        <v>14.307</v>
      </c>
      <c r="DK13" s="9">
        <v>37.573</v>
      </c>
      <c r="DL13" s="9">
        <v>28.951000000000001</v>
      </c>
      <c r="DM13" s="9">
        <v>8.6219999999999999</v>
      </c>
      <c r="DN13" s="9">
        <v>5.7910000000000004</v>
      </c>
      <c r="DO13" s="9">
        <v>3.2810000000000001</v>
      </c>
      <c r="DP13" s="9">
        <v>2.5110000000000001</v>
      </c>
      <c r="DQ13" s="9">
        <v>60.49</v>
      </c>
      <c r="DR13" s="9">
        <v>30.954999999999998</v>
      </c>
      <c r="DS13" s="9">
        <v>29.533999999999999</v>
      </c>
      <c r="DT13" s="9">
        <v>239.97</v>
      </c>
      <c r="DU13" s="9">
        <v>127.145</v>
      </c>
      <c r="DV13" s="9">
        <v>112.825</v>
      </c>
      <c r="DW13" s="9">
        <v>40.127000000000002</v>
      </c>
      <c r="DX13" s="9">
        <v>21.268000000000001</v>
      </c>
      <c r="DY13" s="9">
        <v>18.858000000000001</v>
      </c>
      <c r="DZ13" s="9">
        <v>10.532999999999999</v>
      </c>
      <c r="EA13" s="9">
        <v>6.02</v>
      </c>
      <c r="EB13" s="9">
        <v>4.5119999999999996</v>
      </c>
      <c r="EC13" s="9">
        <v>11.816000000000001</v>
      </c>
      <c r="ED13" s="9">
        <v>6.18</v>
      </c>
      <c r="EE13" s="9">
        <v>5.6349999999999998</v>
      </c>
      <c r="EF13" s="9">
        <v>17.779</v>
      </c>
      <c r="EG13" s="9">
        <v>9.0679999999999996</v>
      </c>
      <c r="EH13" s="9">
        <v>8.7110000000000003</v>
      </c>
      <c r="EI13" s="9">
        <v>199.84299999999999</v>
      </c>
      <c r="EJ13" s="9">
        <v>105.877</v>
      </c>
      <c r="EK13" s="9">
        <v>93.965999999999994</v>
      </c>
      <c r="EL13" s="9">
        <v>76.034999999999997</v>
      </c>
      <c r="EM13" s="9">
        <v>39.493000000000002</v>
      </c>
      <c r="EN13" s="9">
        <v>36.542000000000002</v>
      </c>
      <c r="EO13" s="9">
        <v>21.94</v>
      </c>
      <c r="EP13" s="9">
        <v>10.701000000000001</v>
      </c>
      <c r="EQ13" s="9">
        <v>11.239000000000001</v>
      </c>
      <c r="ER13" s="9">
        <v>22.126999999999999</v>
      </c>
      <c r="ES13" s="9">
        <v>10.446</v>
      </c>
      <c r="ET13" s="9">
        <v>11.680999999999999</v>
      </c>
      <c r="EU13" s="9">
        <v>31.966999999999999</v>
      </c>
      <c r="EV13" s="9">
        <v>18.344999999999999</v>
      </c>
      <c r="EW13" s="9">
        <v>13.622</v>
      </c>
      <c r="EX13" s="9">
        <v>123.80800000000001</v>
      </c>
      <c r="EY13" s="9">
        <v>66.384</v>
      </c>
      <c r="EZ13" s="9">
        <v>57.423999999999999</v>
      </c>
      <c r="FA13" s="9">
        <v>47.210999999999999</v>
      </c>
      <c r="FB13" s="9">
        <v>24.478000000000002</v>
      </c>
      <c r="FC13" s="9">
        <v>22.733000000000001</v>
      </c>
      <c r="FD13" s="9">
        <v>76.596999999999994</v>
      </c>
      <c r="FE13" s="9">
        <v>41.905999999999999</v>
      </c>
      <c r="FF13" s="9">
        <v>34.691000000000003</v>
      </c>
      <c r="FG13" s="9">
        <v>46.334000000000003</v>
      </c>
      <c r="FH13" s="9">
        <v>24.309000000000001</v>
      </c>
      <c r="FI13" s="9">
        <v>22.024999999999999</v>
      </c>
      <c r="FJ13" s="9">
        <v>30.263000000000002</v>
      </c>
      <c r="FK13" s="9">
        <v>17.597000000000001</v>
      </c>
      <c r="FL13" s="9">
        <v>12.666</v>
      </c>
      <c r="FM13" s="9">
        <v>17.721</v>
      </c>
      <c r="FN13" s="9">
        <v>10.113</v>
      </c>
      <c r="FO13" s="9">
        <v>7.6079999999999997</v>
      </c>
      <c r="FP13" s="9">
        <v>222.249</v>
      </c>
      <c r="FQ13" s="9">
        <v>117.032</v>
      </c>
      <c r="FR13" s="9">
        <v>105.217</v>
      </c>
      <c r="FS13" s="9">
        <v>422.08199999999999</v>
      </c>
      <c r="FT13" s="9">
        <v>207.596</v>
      </c>
      <c r="FU13" s="9">
        <v>214.48599999999999</v>
      </c>
      <c r="FV13" s="9">
        <v>65.62</v>
      </c>
      <c r="FW13" s="9">
        <v>32.646000000000001</v>
      </c>
      <c r="FX13" s="9">
        <v>32.973999999999997</v>
      </c>
      <c r="FY13" s="9">
        <v>43.116999999999997</v>
      </c>
      <c r="FZ13" s="9">
        <v>21.207000000000001</v>
      </c>
      <c r="GA13" s="9">
        <v>21.91</v>
      </c>
      <c r="GB13" s="9">
        <v>27.167000000000002</v>
      </c>
      <c r="GC13" s="9">
        <v>15.343</v>
      </c>
      <c r="GD13" s="9">
        <v>11.824</v>
      </c>
      <c r="GE13" s="9">
        <v>15.95</v>
      </c>
      <c r="GF13" s="9">
        <v>5.8639999999999999</v>
      </c>
      <c r="GG13" s="9">
        <v>10.086</v>
      </c>
      <c r="GH13" s="9">
        <v>6.2809999999999997</v>
      </c>
      <c r="GI13" s="9">
        <v>2.802</v>
      </c>
      <c r="GJ13" s="9">
        <v>3.48</v>
      </c>
      <c r="GK13" s="9">
        <v>6.1</v>
      </c>
      <c r="GL13" s="9">
        <v>3.2639999999999998</v>
      </c>
      <c r="GM13" s="9">
        <v>2.8359999999999999</v>
      </c>
      <c r="GN13" s="9">
        <v>16.402999999999999</v>
      </c>
      <c r="GO13" s="9">
        <v>8.1739999999999995</v>
      </c>
      <c r="GP13" s="9">
        <v>8.2289999999999992</v>
      </c>
      <c r="GQ13" s="9">
        <v>24.771000000000001</v>
      </c>
      <c r="GR13" s="9">
        <v>12.202</v>
      </c>
      <c r="GS13" s="9">
        <v>12.569000000000001</v>
      </c>
      <c r="GT13" s="9">
        <v>12.919</v>
      </c>
      <c r="GU13" s="9">
        <v>7.5369999999999999</v>
      </c>
      <c r="GV13" s="9">
        <v>5.3819999999999997</v>
      </c>
      <c r="GW13" s="9">
        <v>2.0609999999999999</v>
      </c>
      <c r="GX13" s="9">
        <v>1.3240000000000001</v>
      </c>
      <c r="GY13" s="9">
        <v>0.73799999999999999</v>
      </c>
      <c r="GZ13" s="9">
        <v>11.852</v>
      </c>
      <c r="HA13" s="9">
        <v>4.6639999999999997</v>
      </c>
      <c r="HB13" s="9">
        <v>7.1870000000000003</v>
      </c>
      <c r="HC13" s="9">
        <v>15.454000000000001</v>
      </c>
      <c r="HD13" s="9">
        <v>9.3510000000000009</v>
      </c>
      <c r="HE13" s="9">
        <v>6.1040000000000001</v>
      </c>
      <c r="HF13" s="9">
        <v>5.4610000000000003</v>
      </c>
      <c r="HG13" s="9">
        <v>3.681</v>
      </c>
      <c r="HH13" s="9">
        <v>1.78</v>
      </c>
      <c r="HI13" s="9">
        <v>4.8029999999999999</v>
      </c>
      <c r="HJ13" s="9">
        <v>2.5760000000000001</v>
      </c>
      <c r="HK13" s="9">
        <v>2.226</v>
      </c>
      <c r="HL13" s="9">
        <v>1.0409999999999999</v>
      </c>
      <c r="HM13" s="9">
        <v>0.38500000000000001</v>
      </c>
      <c r="HN13" s="9">
        <v>0.65600000000000003</v>
      </c>
      <c r="HO13" s="9">
        <v>10.651999999999999</v>
      </c>
      <c r="HP13" s="9">
        <v>6.774</v>
      </c>
      <c r="HQ13" s="9">
        <v>3.8769999999999998</v>
      </c>
      <c r="HR13" s="9">
        <v>137.946</v>
      </c>
      <c r="HS13" s="9">
        <v>74.911000000000001</v>
      </c>
      <c r="HT13" s="9">
        <v>63.034999999999997</v>
      </c>
      <c r="HU13" s="9">
        <v>27.337</v>
      </c>
      <c r="HV13" s="9">
        <v>14.375999999999999</v>
      </c>
      <c r="HW13" s="9">
        <v>12.962</v>
      </c>
      <c r="HX13" s="9">
        <v>6.92</v>
      </c>
      <c r="HY13" s="9">
        <v>3.7290000000000001</v>
      </c>
      <c r="HZ13" s="9">
        <v>3.1909999999999998</v>
      </c>
      <c r="IA13" s="9">
        <v>6.6879999999999997</v>
      </c>
      <c r="IB13" s="9">
        <v>3.5649999999999999</v>
      </c>
      <c r="IC13" s="9">
        <v>3.1230000000000002</v>
      </c>
      <c r="ID13" s="9">
        <v>13.73</v>
      </c>
      <c r="IE13" s="9">
        <v>7.0819999999999999</v>
      </c>
      <c r="IF13" s="9">
        <v>6.6479999999999997</v>
      </c>
      <c r="IG13" s="9">
        <v>110.608</v>
      </c>
      <c r="IH13" s="9">
        <v>60.536000000000001</v>
      </c>
      <c r="II13" s="9">
        <v>50.073</v>
      </c>
      <c r="IJ13" s="9">
        <v>55.249000000000002</v>
      </c>
      <c r="IK13" s="9">
        <v>29.797000000000001</v>
      </c>
      <c r="IL13" s="9">
        <v>25.452000000000002</v>
      </c>
      <c r="IM13" s="9">
        <v>18.994</v>
      </c>
      <c r="IN13" s="9">
        <v>10.005000000000001</v>
      </c>
      <c r="IO13" s="9">
        <v>8.9890000000000008</v>
      </c>
      <c r="IP13" s="9">
        <v>14.198</v>
      </c>
      <c r="IQ13" s="9">
        <v>8</v>
      </c>
    </row>
    <row r="14" spans="1:251">
      <c r="A14" s="10">
        <v>43132</v>
      </c>
      <c r="B14" s="9">
        <v>1.5009999999999999</v>
      </c>
      <c r="C14" s="9">
        <v>4.7759999999999998</v>
      </c>
      <c r="D14" s="9">
        <v>33.311</v>
      </c>
      <c r="E14" s="9">
        <v>15.962999999999999</v>
      </c>
      <c r="F14" s="9">
        <v>17.347999999999999</v>
      </c>
      <c r="G14" s="9">
        <v>37.526000000000003</v>
      </c>
      <c r="H14" s="9">
        <v>21.594999999999999</v>
      </c>
      <c r="I14" s="9">
        <v>15.930999999999999</v>
      </c>
      <c r="J14" s="9">
        <v>15.028</v>
      </c>
      <c r="K14" s="9">
        <v>8.3759999999999994</v>
      </c>
      <c r="L14" s="9">
        <v>6.6509999999999998</v>
      </c>
      <c r="M14" s="9">
        <v>15.601000000000001</v>
      </c>
      <c r="N14" s="9">
        <v>8.2149999999999999</v>
      </c>
      <c r="O14" s="9">
        <v>7.3860000000000001</v>
      </c>
      <c r="P14" s="9">
        <v>4.194</v>
      </c>
      <c r="Q14" s="9">
        <v>2.3660000000000001</v>
      </c>
      <c r="R14" s="9">
        <v>1.829</v>
      </c>
      <c r="S14" s="9">
        <v>21.925000000000001</v>
      </c>
      <c r="T14" s="9">
        <v>13.381</v>
      </c>
      <c r="U14" s="9">
        <v>8.5449999999999999</v>
      </c>
      <c r="V14" s="9">
        <v>1331.0229999999999</v>
      </c>
      <c r="W14" s="9">
        <v>717.20399999999995</v>
      </c>
      <c r="X14" s="9">
        <v>613.81899999999996</v>
      </c>
      <c r="Y14" s="9">
        <v>240.46</v>
      </c>
      <c r="Z14" s="9">
        <v>134.708</v>
      </c>
      <c r="AA14" s="9">
        <v>105.751</v>
      </c>
      <c r="AB14" s="9">
        <v>70.213999999999999</v>
      </c>
      <c r="AC14" s="9">
        <v>40.110999999999997</v>
      </c>
      <c r="AD14" s="9">
        <v>30.103000000000002</v>
      </c>
      <c r="AE14" s="9">
        <v>70.671999999999997</v>
      </c>
      <c r="AF14" s="9">
        <v>42.994</v>
      </c>
      <c r="AG14" s="9">
        <v>27.678000000000001</v>
      </c>
      <c r="AH14" s="9">
        <v>99.573999999999998</v>
      </c>
      <c r="AI14" s="9">
        <v>51.603000000000002</v>
      </c>
      <c r="AJ14" s="9">
        <v>47.97</v>
      </c>
      <c r="AK14" s="9">
        <v>1090.5630000000001</v>
      </c>
      <c r="AL14" s="9">
        <v>582.495</v>
      </c>
      <c r="AM14" s="9">
        <v>508.06799999999998</v>
      </c>
      <c r="AN14" s="9">
        <v>476.40899999999999</v>
      </c>
      <c r="AO14" s="9">
        <v>253.02</v>
      </c>
      <c r="AP14" s="9">
        <v>223.38900000000001</v>
      </c>
      <c r="AQ14" s="9">
        <v>129.63200000000001</v>
      </c>
      <c r="AR14" s="9">
        <v>67.983000000000004</v>
      </c>
      <c r="AS14" s="9">
        <v>61.649000000000001</v>
      </c>
      <c r="AT14" s="9">
        <v>146.333</v>
      </c>
      <c r="AU14" s="9">
        <v>81.465000000000003</v>
      </c>
      <c r="AV14" s="9">
        <v>64.867999999999995</v>
      </c>
      <c r="AW14" s="9">
        <v>200.44399999999999</v>
      </c>
      <c r="AX14" s="9">
        <v>103.572</v>
      </c>
      <c r="AY14" s="9">
        <v>96.872</v>
      </c>
      <c r="AZ14" s="9">
        <v>614.154</v>
      </c>
      <c r="BA14" s="9">
        <v>329.47500000000002</v>
      </c>
      <c r="BB14" s="9">
        <v>284.67899999999997</v>
      </c>
      <c r="BC14" s="9">
        <v>277.64100000000002</v>
      </c>
      <c r="BD14" s="9">
        <v>145.98400000000001</v>
      </c>
      <c r="BE14" s="9">
        <v>131.65700000000001</v>
      </c>
      <c r="BF14" s="9">
        <v>336.51299999999998</v>
      </c>
      <c r="BG14" s="9">
        <v>183.49100000000001</v>
      </c>
      <c r="BH14" s="9">
        <v>153.02199999999999</v>
      </c>
      <c r="BI14" s="9">
        <v>206.334</v>
      </c>
      <c r="BJ14" s="9">
        <v>105.20699999999999</v>
      </c>
      <c r="BK14" s="9">
        <v>101.126</v>
      </c>
      <c r="BL14" s="9">
        <v>130.18</v>
      </c>
      <c r="BM14" s="9">
        <v>78.284000000000006</v>
      </c>
      <c r="BN14" s="9">
        <v>51.896000000000001</v>
      </c>
      <c r="BO14" s="9">
        <v>98.468000000000004</v>
      </c>
      <c r="BP14" s="9">
        <v>60.978000000000002</v>
      </c>
      <c r="BQ14" s="9">
        <v>37.488999999999997</v>
      </c>
      <c r="BR14" s="9">
        <v>1232.5550000000001</v>
      </c>
      <c r="BS14" s="9">
        <v>656.22500000000002</v>
      </c>
      <c r="BT14" s="9">
        <v>576.33000000000004</v>
      </c>
      <c r="BU14" s="9">
        <v>2057.66</v>
      </c>
      <c r="BV14" s="9">
        <v>1021.638</v>
      </c>
      <c r="BW14" s="9">
        <v>1036.021</v>
      </c>
      <c r="BX14" s="9">
        <v>322.13799999999998</v>
      </c>
      <c r="BY14" s="9">
        <v>165.21899999999999</v>
      </c>
      <c r="BZ14" s="9">
        <v>156.91900000000001</v>
      </c>
      <c r="CA14" s="9">
        <v>220.203</v>
      </c>
      <c r="CB14" s="9">
        <v>120.652</v>
      </c>
      <c r="CC14" s="9">
        <v>99.551000000000002</v>
      </c>
      <c r="CD14" s="9">
        <v>149.59</v>
      </c>
      <c r="CE14" s="9">
        <v>88.8</v>
      </c>
      <c r="CF14" s="9">
        <v>60.790999999999997</v>
      </c>
      <c r="CG14" s="9">
        <v>70.613</v>
      </c>
      <c r="CH14" s="9">
        <v>31.852</v>
      </c>
      <c r="CI14" s="9">
        <v>38.761000000000003</v>
      </c>
      <c r="CJ14" s="9">
        <v>33.9</v>
      </c>
      <c r="CK14" s="9">
        <v>16.46</v>
      </c>
      <c r="CL14" s="9">
        <v>17.439</v>
      </c>
      <c r="CM14" s="9">
        <v>36.012999999999998</v>
      </c>
      <c r="CN14" s="9">
        <v>19.518000000000001</v>
      </c>
      <c r="CO14" s="9">
        <v>16.495000000000001</v>
      </c>
      <c r="CP14" s="9">
        <v>65.921000000000006</v>
      </c>
      <c r="CQ14" s="9">
        <v>25.048999999999999</v>
      </c>
      <c r="CR14" s="9">
        <v>40.872999999999998</v>
      </c>
      <c r="CS14" s="9">
        <v>122.959</v>
      </c>
      <c r="CT14" s="9">
        <v>61.039000000000001</v>
      </c>
      <c r="CU14" s="9">
        <v>61.92</v>
      </c>
      <c r="CV14" s="9">
        <v>72.213999999999999</v>
      </c>
      <c r="CW14" s="9">
        <v>42.674999999999997</v>
      </c>
      <c r="CX14" s="9">
        <v>29.539000000000001</v>
      </c>
      <c r="CY14" s="9">
        <v>7.5410000000000004</v>
      </c>
      <c r="CZ14" s="9">
        <v>3.0089999999999999</v>
      </c>
      <c r="DA14" s="9">
        <v>4.532</v>
      </c>
      <c r="DB14" s="9">
        <v>50.744999999999997</v>
      </c>
      <c r="DC14" s="9">
        <v>18.364000000000001</v>
      </c>
      <c r="DD14" s="9">
        <v>32.381</v>
      </c>
      <c r="DE14" s="9">
        <v>77.442999999999998</v>
      </c>
      <c r="DF14" s="9">
        <v>44.506</v>
      </c>
      <c r="DG14" s="9">
        <v>32.936999999999998</v>
      </c>
      <c r="DH14" s="9">
        <v>35.857999999999997</v>
      </c>
      <c r="DI14" s="9">
        <v>22.806999999999999</v>
      </c>
      <c r="DJ14" s="9">
        <v>13.051</v>
      </c>
      <c r="DK14" s="9">
        <v>26.253</v>
      </c>
      <c r="DL14" s="9">
        <v>18.303000000000001</v>
      </c>
      <c r="DM14" s="9">
        <v>7.95</v>
      </c>
      <c r="DN14" s="9">
        <v>5.1020000000000003</v>
      </c>
      <c r="DO14" s="9">
        <v>2.9670000000000001</v>
      </c>
      <c r="DP14" s="9">
        <v>2.1349999999999998</v>
      </c>
      <c r="DQ14" s="9">
        <v>51.19</v>
      </c>
      <c r="DR14" s="9">
        <v>26.202999999999999</v>
      </c>
      <c r="DS14" s="9">
        <v>24.986000000000001</v>
      </c>
      <c r="DT14" s="9">
        <v>247.631</v>
      </c>
      <c r="DU14" s="9">
        <v>127.46</v>
      </c>
      <c r="DV14" s="9">
        <v>120.17100000000001</v>
      </c>
      <c r="DW14" s="9">
        <v>46.331000000000003</v>
      </c>
      <c r="DX14" s="9">
        <v>23.152999999999999</v>
      </c>
      <c r="DY14" s="9">
        <v>23.177</v>
      </c>
      <c r="DZ14" s="9">
        <v>13.673</v>
      </c>
      <c r="EA14" s="9">
        <v>6.4329999999999998</v>
      </c>
      <c r="EB14" s="9">
        <v>7.24</v>
      </c>
      <c r="EC14" s="9">
        <v>14.009</v>
      </c>
      <c r="ED14" s="9">
        <v>6.6980000000000004</v>
      </c>
      <c r="EE14" s="9">
        <v>7.31</v>
      </c>
      <c r="EF14" s="9">
        <v>18.649000000000001</v>
      </c>
      <c r="EG14" s="9">
        <v>10.022</v>
      </c>
      <c r="EH14" s="9">
        <v>8.6270000000000007</v>
      </c>
      <c r="EI14" s="9">
        <v>201.3</v>
      </c>
      <c r="EJ14" s="9">
        <v>104.307</v>
      </c>
      <c r="EK14" s="9">
        <v>96.992999999999995</v>
      </c>
      <c r="EL14" s="9">
        <v>79.161000000000001</v>
      </c>
      <c r="EM14" s="9">
        <v>41.210999999999999</v>
      </c>
      <c r="EN14" s="9">
        <v>37.950000000000003</v>
      </c>
      <c r="EO14" s="9">
        <v>21.515999999999998</v>
      </c>
      <c r="EP14" s="9">
        <v>11.545</v>
      </c>
      <c r="EQ14" s="9">
        <v>9.9719999999999995</v>
      </c>
      <c r="ER14" s="9">
        <v>25.559000000000001</v>
      </c>
      <c r="ES14" s="9">
        <v>13.382</v>
      </c>
      <c r="ET14" s="9">
        <v>12.176</v>
      </c>
      <c r="EU14" s="9">
        <v>32.085999999999999</v>
      </c>
      <c r="EV14" s="9">
        <v>16.283999999999999</v>
      </c>
      <c r="EW14" s="9">
        <v>15.802</v>
      </c>
      <c r="EX14" s="9">
        <v>122.139</v>
      </c>
      <c r="EY14" s="9">
        <v>63.095999999999997</v>
      </c>
      <c r="EZ14" s="9">
        <v>59.043999999999997</v>
      </c>
      <c r="FA14" s="9">
        <v>47.497999999999998</v>
      </c>
      <c r="FB14" s="9">
        <v>24.408000000000001</v>
      </c>
      <c r="FC14" s="9">
        <v>23.088999999999999</v>
      </c>
      <c r="FD14" s="9">
        <v>74.641999999999996</v>
      </c>
      <c r="FE14" s="9">
        <v>38.688000000000002</v>
      </c>
      <c r="FF14" s="9">
        <v>35.954000000000001</v>
      </c>
      <c r="FG14" s="9">
        <v>44.378999999999998</v>
      </c>
      <c r="FH14" s="9">
        <v>21.023</v>
      </c>
      <c r="FI14" s="9">
        <v>23.355</v>
      </c>
      <c r="FJ14" s="9">
        <v>30.263000000000002</v>
      </c>
      <c r="FK14" s="9">
        <v>17.664000000000001</v>
      </c>
      <c r="FL14" s="9">
        <v>12.599</v>
      </c>
      <c r="FM14" s="9">
        <v>19.442</v>
      </c>
      <c r="FN14" s="9">
        <v>9.6920000000000002</v>
      </c>
      <c r="FO14" s="9">
        <v>9.75</v>
      </c>
      <c r="FP14" s="9">
        <v>228.18899999999999</v>
      </c>
      <c r="FQ14" s="9">
        <v>117.768</v>
      </c>
      <c r="FR14" s="9">
        <v>110.42100000000001</v>
      </c>
      <c r="FS14" s="9">
        <v>427.59500000000003</v>
      </c>
      <c r="FT14" s="9">
        <v>210.58</v>
      </c>
      <c r="FU14" s="9">
        <v>217.01599999999999</v>
      </c>
      <c r="FV14" s="9">
        <v>69.730999999999995</v>
      </c>
      <c r="FW14" s="9">
        <v>33.323</v>
      </c>
      <c r="FX14" s="9">
        <v>36.408000000000001</v>
      </c>
      <c r="FY14" s="9">
        <v>49.929000000000002</v>
      </c>
      <c r="FZ14" s="9">
        <v>23.898</v>
      </c>
      <c r="GA14" s="9">
        <v>26.030999999999999</v>
      </c>
      <c r="GB14" s="9">
        <v>28.85</v>
      </c>
      <c r="GC14" s="9">
        <v>14.563000000000001</v>
      </c>
      <c r="GD14" s="9">
        <v>14.287000000000001</v>
      </c>
      <c r="GE14" s="9">
        <v>21.079000000000001</v>
      </c>
      <c r="GF14" s="9">
        <v>9.3350000000000009</v>
      </c>
      <c r="GG14" s="9">
        <v>11.744</v>
      </c>
      <c r="GH14" s="9">
        <v>8.4109999999999996</v>
      </c>
      <c r="GI14" s="9">
        <v>3.2549999999999999</v>
      </c>
      <c r="GJ14" s="9">
        <v>5.1559999999999997</v>
      </c>
      <c r="GK14" s="9">
        <v>6.6210000000000004</v>
      </c>
      <c r="GL14" s="9">
        <v>3.3079999999999998</v>
      </c>
      <c r="GM14" s="9">
        <v>3.3130000000000002</v>
      </c>
      <c r="GN14" s="9">
        <v>13.180999999999999</v>
      </c>
      <c r="GO14" s="9">
        <v>6.1180000000000003</v>
      </c>
      <c r="GP14" s="9">
        <v>7.0629999999999997</v>
      </c>
      <c r="GQ14" s="9">
        <v>25.995000000000001</v>
      </c>
      <c r="GR14" s="9">
        <v>11.663</v>
      </c>
      <c r="GS14" s="9">
        <v>14.332000000000001</v>
      </c>
      <c r="GT14" s="9">
        <v>15.853</v>
      </c>
      <c r="GU14" s="9">
        <v>7.9290000000000003</v>
      </c>
      <c r="GV14" s="9">
        <v>7.923</v>
      </c>
      <c r="GW14" s="9">
        <v>2.5150000000000001</v>
      </c>
      <c r="GX14" s="9">
        <v>0.83199999999999996</v>
      </c>
      <c r="GY14" s="9">
        <v>1.6830000000000001</v>
      </c>
      <c r="GZ14" s="9">
        <v>10.143000000000001</v>
      </c>
      <c r="HA14" s="9">
        <v>3.734</v>
      </c>
      <c r="HB14" s="9">
        <v>6.4089999999999998</v>
      </c>
      <c r="HC14" s="9">
        <v>13.247999999999999</v>
      </c>
      <c r="HD14" s="9">
        <v>7.4539999999999997</v>
      </c>
      <c r="HE14" s="9">
        <v>5.7939999999999996</v>
      </c>
      <c r="HF14" s="9">
        <v>5.2149999999999999</v>
      </c>
      <c r="HG14" s="9">
        <v>2.8359999999999999</v>
      </c>
      <c r="HH14" s="9">
        <v>2.379</v>
      </c>
      <c r="HI14" s="9">
        <v>3.589</v>
      </c>
      <c r="HJ14" s="9">
        <v>1.762</v>
      </c>
      <c r="HK14" s="9">
        <v>1.8260000000000001</v>
      </c>
      <c r="HL14" s="9">
        <v>0.86399999999999999</v>
      </c>
      <c r="HM14" s="9">
        <v>0.13500000000000001</v>
      </c>
      <c r="HN14" s="9">
        <v>0.72899999999999998</v>
      </c>
      <c r="HO14" s="9">
        <v>9.66</v>
      </c>
      <c r="HP14" s="9">
        <v>5.6920000000000002</v>
      </c>
      <c r="HQ14" s="9">
        <v>3.968</v>
      </c>
      <c r="HR14" s="9">
        <v>127.14</v>
      </c>
      <c r="HS14" s="9">
        <v>68.385999999999996</v>
      </c>
      <c r="HT14" s="9">
        <v>58.753999999999998</v>
      </c>
      <c r="HU14" s="9">
        <v>27.009</v>
      </c>
      <c r="HV14" s="9">
        <v>13.24</v>
      </c>
      <c r="HW14" s="9">
        <v>13.768000000000001</v>
      </c>
      <c r="HX14" s="9">
        <v>7.31</v>
      </c>
      <c r="HY14" s="9">
        <v>3.4740000000000002</v>
      </c>
      <c r="HZ14" s="9">
        <v>3.8359999999999999</v>
      </c>
      <c r="IA14" s="9">
        <v>6.8739999999999997</v>
      </c>
      <c r="IB14" s="9">
        <v>3.964</v>
      </c>
      <c r="IC14" s="9">
        <v>2.91</v>
      </c>
      <c r="ID14" s="9">
        <v>12.824999999999999</v>
      </c>
      <c r="IE14" s="9">
        <v>5.8019999999999996</v>
      </c>
      <c r="IF14" s="9">
        <v>7.0229999999999997</v>
      </c>
      <c r="IG14" s="9">
        <v>100.13200000000001</v>
      </c>
      <c r="IH14" s="9">
        <v>55.146000000000001</v>
      </c>
      <c r="II14" s="9">
        <v>44.985999999999997</v>
      </c>
      <c r="IJ14" s="9">
        <v>48.186</v>
      </c>
      <c r="IK14" s="9">
        <v>26.341000000000001</v>
      </c>
      <c r="IL14" s="9">
        <v>21.846</v>
      </c>
      <c r="IM14" s="9">
        <v>16.298999999999999</v>
      </c>
      <c r="IN14" s="9">
        <v>8.8109999999999999</v>
      </c>
      <c r="IO14" s="9">
        <v>7.4880000000000004</v>
      </c>
      <c r="IP14" s="9">
        <v>12.118</v>
      </c>
      <c r="IQ14" s="9">
        <v>6.7119999999999997</v>
      </c>
    </row>
    <row r="15" spans="1:251">
      <c r="A15" s="10">
        <v>43497</v>
      </c>
      <c r="B15" s="9">
        <v>2.093</v>
      </c>
      <c r="C15" s="9">
        <v>4.3319999999999999</v>
      </c>
      <c r="D15" s="9">
        <v>28.54</v>
      </c>
      <c r="E15" s="9">
        <v>10.449</v>
      </c>
      <c r="F15" s="9">
        <v>18.091000000000001</v>
      </c>
      <c r="G15" s="9">
        <v>40.69</v>
      </c>
      <c r="H15" s="9">
        <v>22.771999999999998</v>
      </c>
      <c r="I15" s="9">
        <v>17.917999999999999</v>
      </c>
      <c r="J15" s="9">
        <v>19.388000000000002</v>
      </c>
      <c r="K15" s="9">
        <v>11.646000000000001</v>
      </c>
      <c r="L15" s="9">
        <v>7.7430000000000003</v>
      </c>
      <c r="M15" s="9">
        <v>13.755000000000001</v>
      </c>
      <c r="N15" s="9">
        <v>9.1180000000000003</v>
      </c>
      <c r="O15" s="9">
        <v>4.6369999999999996</v>
      </c>
      <c r="P15" s="9">
        <v>2.3759999999999999</v>
      </c>
      <c r="Q15" s="9">
        <v>1.284</v>
      </c>
      <c r="R15" s="9">
        <v>1.0920000000000001</v>
      </c>
      <c r="S15" s="9">
        <v>26.934999999999999</v>
      </c>
      <c r="T15" s="9">
        <v>13.654</v>
      </c>
      <c r="U15" s="9">
        <v>13.281000000000001</v>
      </c>
      <c r="V15" s="9">
        <v>1338.9780000000001</v>
      </c>
      <c r="W15" s="9">
        <v>722.02599999999995</v>
      </c>
      <c r="X15" s="9">
        <v>616.952</v>
      </c>
      <c r="Y15" s="9">
        <v>249.58799999999999</v>
      </c>
      <c r="Z15" s="9">
        <v>140.12799999999999</v>
      </c>
      <c r="AA15" s="9">
        <v>109.46</v>
      </c>
      <c r="AB15" s="9">
        <v>69.822999999999993</v>
      </c>
      <c r="AC15" s="9">
        <v>43.546999999999997</v>
      </c>
      <c r="AD15" s="9">
        <v>26.276</v>
      </c>
      <c r="AE15" s="9">
        <v>73.105000000000004</v>
      </c>
      <c r="AF15" s="9">
        <v>37.173000000000002</v>
      </c>
      <c r="AG15" s="9">
        <v>35.932000000000002</v>
      </c>
      <c r="AH15" s="9">
        <v>106.66</v>
      </c>
      <c r="AI15" s="9">
        <v>59.406999999999996</v>
      </c>
      <c r="AJ15" s="9">
        <v>47.252000000000002</v>
      </c>
      <c r="AK15" s="9">
        <v>1089.3900000000001</v>
      </c>
      <c r="AL15" s="9">
        <v>581.89800000000002</v>
      </c>
      <c r="AM15" s="9">
        <v>507.49099999999999</v>
      </c>
      <c r="AN15" s="9">
        <v>462.63499999999999</v>
      </c>
      <c r="AO15" s="9">
        <v>241.77</v>
      </c>
      <c r="AP15" s="9">
        <v>220.86500000000001</v>
      </c>
      <c r="AQ15" s="9">
        <v>126.633</v>
      </c>
      <c r="AR15" s="9">
        <v>67.754000000000005</v>
      </c>
      <c r="AS15" s="9">
        <v>58.88</v>
      </c>
      <c r="AT15" s="9">
        <v>137.23400000000001</v>
      </c>
      <c r="AU15" s="9">
        <v>69.037999999999997</v>
      </c>
      <c r="AV15" s="9">
        <v>68.195999999999998</v>
      </c>
      <c r="AW15" s="9">
        <v>198.767</v>
      </c>
      <c r="AX15" s="9">
        <v>104.97799999999999</v>
      </c>
      <c r="AY15" s="9">
        <v>93.789000000000001</v>
      </c>
      <c r="AZ15" s="9">
        <v>626.755</v>
      </c>
      <c r="BA15" s="9">
        <v>340.12799999999999</v>
      </c>
      <c r="BB15" s="9">
        <v>286.62599999999998</v>
      </c>
      <c r="BC15" s="9">
        <v>285.84699999999998</v>
      </c>
      <c r="BD15" s="9">
        <v>150.244</v>
      </c>
      <c r="BE15" s="9">
        <v>135.60400000000001</v>
      </c>
      <c r="BF15" s="9">
        <v>340.90699999999998</v>
      </c>
      <c r="BG15" s="9">
        <v>189.88499999999999</v>
      </c>
      <c r="BH15" s="9">
        <v>151.023</v>
      </c>
      <c r="BI15" s="9">
        <v>211.279</v>
      </c>
      <c r="BJ15" s="9">
        <v>111.803</v>
      </c>
      <c r="BK15" s="9">
        <v>99.475999999999999</v>
      </c>
      <c r="BL15" s="9">
        <v>129.62899999999999</v>
      </c>
      <c r="BM15" s="9">
        <v>78.081999999999994</v>
      </c>
      <c r="BN15" s="9">
        <v>51.546999999999997</v>
      </c>
      <c r="BO15" s="9">
        <v>119.261</v>
      </c>
      <c r="BP15" s="9">
        <v>79.004999999999995</v>
      </c>
      <c r="BQ15" s="9">
        <v>40.256</v>
      </c>
      <c r="BR15" s="9">
        <v>1219.7170000000001</v>
      </c>
      <c r="BS15" s="9">
        <v>643.02099999999996</v>
      </c>
      <c r="BT15" s="9">
        <v>576.69600000000003</v>
      </c>
      <c r="BU15" s="9">
        <v>2054.31</v>
      </c>
      <c r="BV15" s="9">
        <v>1021.449</v>
      </c>
      <c r="BW15" s="9">
        <v>1032.8610000000001</v>
      </c>
      <c r="BX15" s="9">
        <v>342.625</v>
      </c>
      <c r="BY15" s="9">
        <v>181.089</v>
      </c>
      <c r="BZ15" s="9">
        <v>161.53700000000001</v>
      </c>
      <c r="CA15" s="9">
        <v>237.982</v>
      </c>
      <c r="CB15" s="9">
        <v>135.97900000000001</v>
      </c>
      <c r="CC15" s="9">
        <v>102.003</v>
      </c>
      <c r="CD15" s="9">
        <v>158.93</v>
      </c>
      <c r="CE15" s="9">
        <v>103.872</v>
      </c>
      <c r="CF15" s="9">
        <v>55.058</v>
      </c>
      <c r="CG15" s="9">
        <v>79.052000000000007</v>
      </c>
      <c r="CH15" s="9">
        <v>32.107999999999997</v>
      </c>
      <c r="CI15" s="9">
        <v>46.945</v>
      </c>
      <c r="CJ15" s="9">
        <v>31.02</v>
      </c>
      <c r="CK15" s="9">
        <v>14.471</v>
      </c>
      <c r="CL15" s="9">
        <v>16.55</v>
      </c>
      <c r="CM15" s="9">
        <v>34.155999999999999</v>
      </c>
      <c r="CN15" s="9">
        <v>19.498000000000001</v>
      </c>
      <c r="CO15" s="9">
        <v>14.657999999999999</v>
      </c>
      <c r="CP15" s="9">
        <v>70.486999999999995</v>
      </c>
      <c r="CQ15" s="9">
        <v>25.611999999999998</v>
      </c>
      <c r="CR15" s="9">
        <v>44.875</v>
      </c>
      <c r="CS15" s="9">
        <v>137.786</v>
      </c>
      <c r="CT15" s="9">
        <v>74.751999999999995</v>
      </c>
      <c r="CU15" s="9">
        <v>63.033999999999999</v>
      </c>
      <c r="CV15" s="9">
        <v>86.183000000000007</v>
      </c>
      <c r="CW15" s="9">
        <v>57.109000000000002</v>
      </c>
      <c r="CX15" s="9">
        <v>29.074000000000002</v>
      </c>
      <c r="CY15" s="9">
        <v>10.07</v>
      </c>
      <c r="CZ15" s="9">
        <v>4.641</v>
      </c>
      <c r="DA15" s="9">
        <v>5.4290000000000003</v>
      </c>
      <c r="DB15" s="9">
        <v>51.601999999999997</v>
      </c>
      <c r="DC15" s="9">
        <v>17.643000000000001</v>
      </c>
      <c r="DD15" s="9">
        <v>33.959000000000003</v>
      </c>
      <c r="DE15" s="9">
        <v>86.117999999999995</v>
      </c>
      <c r="DF15" s="9">
        <v>49.362000000000002</v>
      </c>
      <c r="DG15" s="9">
        <v>36.756</v>
      </c>
      <c r="DH15" s="9">
        <v>35.941000000000003</v>
      </c>
      <c r="DI15" s="9">
        <v>23.855</v>
      </c>
      <c r="DJ15" s="9">
        <v>12.086</v>
      </c>
      <c r="DK15" s="9">
        <v>33.078000000000003</v>
      </c>
      <c r="DL15" s="9">
        <v>21.896000000000001</v>
      </c>
      <c r="DM15" s="9">
        <v>11.182</v>
      </c>
      <c r="DN15" s="9">
        <v>2.911</v>
      </c>
      <c r="DO15" s="9">
        <v>1.5740000000000001</v>
      </c>
      <c r="DP15" s="9">
        <v>1.337</v>
      </c>
      <c r="DQ15" s="9">
        <v>53.04</v>
      </c>
      <c r="DR15" s="9">
        <v>27.466000000000001</v>
      </c>
      <c r="DS15" s="9">
        <v>25.574000000000002</v>
      </c>
      <c r="DT15" s="9">
        <v>248.31299999999999</v>
      </c>
      <c r="DU15" s="9">
        <v>130.16999999999999</v>
      </c>
      <c r="DV15" s="9">
        <v>118.14400000000001</v>
      </c>
      <c r="DW15" s="9">
        <v>44.348999999999997</v>
      </c>
      <c r="DX15" s="9">
        <v>24.015999999999998</v>
      </c>
      <c r="DY15" s="9">
        <v>20.332999999999998</v>
      </c>
      <c r="DZ15" s="9">
        <v>13.028</v>
      </c>
      <c r="EA15" s="9">
        <v>6.7779999999999996</v>
      </c>
      <c r="EB15" s="9">
        <v>6.25</v>
      </c>
      <c r="EC15" s="9">
        <v>10.798999999999999</v>
      </c>
      <c r="ED15" s="9">
        <v>5.5419999999999998</v>
      </c>
      <c r="EE15" s="9">
        <v>5.2569999999999997</v>
      </c>
      <c r="EF15" s="9">
        <v>20.521999999999998</v>
      </c>
      <c r="EG15" s="9">
        <v>11.696</v>
      </c>
      <c r="EH15" s="9">
        <v>8.8260000000000005</v>
      </c>
      <c r="EI15" s="9">
        <v>203.964</v>
      </c>
      <c r="EJ15" s="9">
        <v>106.15300000000001</v>
      </c>
      <c r="EK15" s="9">
        <v>97.81</v>
      </c>
      <c r="EL15" s="9">
        <v>80.944999999999993</v>
      </c>
      <c r="EM15" s="9">
        <v>39.241999999999997</v>
      </c>
      <c r="EN15" s="9">
        <v>41.703000000000003</v>
      </c>
      <c r="EO15" s="9">
        <v>26.509</v>
      </c>
      <c r="EP15" s="9">
        <v>13.025</v>
      </c>
      <c r="EQ15" s="9">
        <v>13.484</v>
      </c>
      <c r="ER15" s="9">
        <v>21.5</v>
      </c>
      <c r="ES15" s="9">
        <v>8.859</v>
      </c>
      <c r="ET15" s="9">
        <v>12.641</v>
      </c>
      <c r="EU15" s="9">
        <v>32.936</v>
      </c>
      <c r="EV15" s="9">
        <v>17.358000000000001</v>
      </c>
      <c r="EW15" s="9">
        <v>15.577999999999999</v>
      </c>
      <c r="EX15" s="9">
        <v>123.01900000000001</v>
      </c>
      <c r="EY15" s="9">
        <v>66.911000000000001</v>
      </c>
      <c r="EZ15" s="9">
        <v>56.107999999999997</v>
      </c>
      <c r="FA15" s="9">
        <v>42.265999999999998</v>
      </c>
      <c r="FB15" s="9">
        <v>22.361999999999998</v>
      </c>
      <c r="FC15" s="9">
        <v>19.904</v>
      </c>
      <c r="FD15" s="9">
        <v>80.751999999999995</v>
      </c>
      <c r="FE15" s="9">
        <v>44.548999999999999</v>
      </c>
      <c r="FF15" s="9">
        <v>36.204000000000001</v>
      </c>
      <c r="FG15" s="9">
        <v>46.265000000000001</v>
      </c>
      <c r="FH15" s="9">
        <v>23.414000000000001</v>
      </c>
      <c r="FI15" s="9">
        <v>22.85</v>
      </c>
      <c r="FJ15" s="9">
        <v>34.488</v>
      </c>
      <c r="FK15" s="9">
        <v>21.134</v>
      </c>
      <c r="FL15" s="9">
        <v>13.353</v>
      </c>
      <c r="FM15" s="9">
        <v>22.071000000000002</v>
      </c>
      <c r="FN15" s="9">
        <v>13.156000000000001</v>
      </c>
      <c r="FO15" s="9">
        <v>8.9149999999999991</v>
      </c>
      <c r="FP15" s="9">
        <v>226.24199999999999</v>
      </c>
      <c r="FQ15" s="9">
        <v>117.01300000000001</v>
      </c>
      <c r="FR15" s="9">
        <v>109.22799999999999</v>
      </c>
      <c r="FS15" s="9">
        <v>431.92700000000002</v>
      </c>
      <c r="FT15" s="9">
        <v>211.67699999999999</v>
      </c>
      <c r="FU15" s="9">
        <v>220.25</v>
      </c>
      <c r="FV15" s="9">
        <v>68.296000000000006</v>
      </c>
      <c r="FW15" s="9">
        <v>32.54</v>
      </c>
      <c r="FX15" s="9">
        <v>35.756</v>
      </c>
      <c r="FY15" s="9">
        <v>49.209000000000003</v>
      </c>
      <c r="FZ15" s="9">
        <v>24.568999999999999</v>
      </c>
      <c r="GA15" s="9">
        <v>24.640999999999998</v>
      </c>
      <c r="GB15" s="9">
        <v>32.043999999999997</v>
      </c>
      <c r="GC15" s="9">
        <v>17.931000000000001</v>
      </c>
      <c r="GD15" s="9">
        <v>14.113</v>
      </c>
      <c r="GE15" s="9">
        <v>17.164999999999999</v>
      </c>
      <c r="GF15" s="9">
        <v>6.6369999999999996</v>
      </c>
      <c r="GG15" s="9">
        <v>10.528</v>
      </c>
      <c r="GH15" s="9">
        <v>7.73</v>
      </c>
      <c r="GI15" s="9">
        <v>2.3450000000000002</v>
      </c>
      <c r="GJ15" s="9">
        <v>5.3849999999999998</v>
      </c>
      <c r="GK15" s="9">
        <v>6.2930000000000001</v>
      </c>
      <c r="GL15" s="9">
        <v>3.0329999999999999</v>
      </c>
      <c r="GM15" s="9">
        <v>3.26</v>
      </c>
      <c r="GN15" s="9">
        <v>12.792999999999999</v>
      </c>
      <c r="GO15" s="9">
        <v>4.9379999999999997</v>
      </c>
      <c r="GP15" s="9">
        <v>7.8550000000000004</v>
      </c>
      <c r="GQ15" s="9">
        <v>27.655000000000001</v>
      </c>
      <c r="GR15" s="9">
        <v>13.776</v>
      </c>
      <c r="GS15" s="9">
        <v>13.879</v>
      </c>
      <c r="GT15" s="9">
        <v>17.122</v>
      </c>
      <c r="GU15" s="9">
        <v>9.8770000000000007</v>
      </c>
      <c r="GV15" s="9">
        <v>7.2450000000000001</v>
      </c>
      <c r="GW15" s="9">
        <v>1.964</v>
      </c>
      <c r="GX15" s="9">
        <v>0.67600000000000005</v>
      </c>
      <c r="GY15" s="9">
        <v>1.288</v>
      </c>
      <c r="GZ15" s="9">
        <v>10.532999999999999</v>
      </c>
      <c r="HA15" s="9">
        <v>3.899</v>
      </c>
      <c r="HB15" s="9">
        <v>6.6340000000000003</v>
      </c>
      <c r="HC15" s="9">
        <v>13.503</v>
      </c>
      <c r="HD15" s="9">
        <v>7.351</v>
      </c>
      <c r="HE15" s="9">
        <v>6.1509999999999998</v>
      </c>
      <c r="HF15" s="9">
        <v>3.3519999999999999</v>
      </c>
      <c r="HG15" s="9">
        <v>2.363</v>
      </c>
      <c r="HH15" s="9">
        <v>0.98899999999999999</v>
      </c>
      <c r="HI15" s="9">
        <v>4.95</v>
      </c>
      <c r="HJ15" s="9">
        <v>3.2789999999999999</v>
      </c>
      <c r="HK15" s="9">
        <v>1.67</v>
      </c>
      <c r="HL15" s="9">
        <v>1.3420000000000001</v>
      </c>
      <c r="HM15" s="9">
        <v>0.43099999999999999</v>
      </c>
      <c r="HN15" s="9">
        <v>0.91100000000000003</v>
      </c>
      <c r="HO15" s="9">
        <v>8.5530000000000008</v>
      </c>
      <c r="HP15" s="9">
        <v>4.0720000000000001</v>
      </c>
      <c r="HQ15" s="9">
        <v>4.4809999999999999</v>
      </c>
      <c r="HR15" s="9">
        <v>121.34399999999999</v>
      </c>
      <c r="HS15" s="9">
        <v>64.316999999999993</v>
      </c>
      <c r="HT15" s="9">
        <v>57.027000000000001</v>
      </c>
      <c r="HU15" s="9">
        <v>25.936</v>
      </c>
      <c r="HV15" s="9">
        <v>14.526999999999999</v>
      </c>
      <c r="HW15" s="9">
        <v>11.41</v>
      </c>
      <c r="HX15" s="9">
        <v>5.3129999999999997</v>
      </c>
      <c r="HY15" s="9">
        <v>3.085</v>
      </c>
      <c r="HZ15" s="9">
        <v>2.2280000000000002</v>
      </c>
      <c r="IA15" s="9">
        <v>6.665</v>
      </c>
      <c r="IB15" s="9">
        <v>4.343</v>
      </c>
      <c r="IC15" s="9">
        <v>2.3220000000000001</v>
      </c>
      <c r="ID15" s="9">
        <v>13.958</v>
      </c>
      <c r="IE15" s="9">
        <v>7.0979999999999999</v>
      </c>
      <c r="IF15" s="9">
        <v>6.86</v>
      </c>
      <c r="IG15" s="9">
        <v>95.408000000000001</v>
      </c>
      <c r="IH15" s="9">
        <v>49.79</v>
      </c>
      <c r="II15" s="9">
        <v>45.616999999999997</v>
      </c>
      <c r="IJ15" s="9">
        <v>48.706000000000003</v>
      </c>
      <c r="IK15" s="9">
        <v>23.558</v>
      </c>
      <c r="IL15" s="9">
        <v>25.148</v>
      </c>
      <c r="IM15" s="9">
        <v>15.598000000000001</v>
      </c>
      <c r="IN15" s="9">
        <v>7.0830000000000002</v>
      </c>
      <c r="IO15" s="9">
        <v>8.5150000000000006</v>
      </c>
      <c r="IP15" s="9">
        <v>14.551</v>
      </c>
      <c r="IQ15" s="9">
        <v>7.8369999999999997</v>
      </c>
    </row>
    <row r="16" spans="1:251">
      <c r="A16" s="10">
        <v>43862</v>
      </c>
      <c r="B16" s="9">
        <v>1.202</v>
      </c>
      <c r="C16" s="9">
        <v>4.4080000000000004</v>
      </c>
      <c r="D16" s="9">
        <v>36.826000000000001</v>
      </c>
      <c r="E16" s="9">
        <v>14.074999999999999</v>
      </c>
      <c r="F16" s="9">
        <v>22.751000000000001</v>
      </c>
      <c r="G16" s="9">
        <v>47.503</v>
      </c>
      <c r="H16" s="9">
        <v>28.681000000000001</v>
      </c>
      <c r="I16" s="9">
        <v>18.821999999999999</v>
      </c>
      <c r="J16" s="9">
        <v>19.896000000000001</v>
      </c>
      <c r="K16" s="9">
        <v>14.117000000000001</v>
      </c>
      <c r="L16" s="9">
        <v>5.7789999999999999</v>
      </c>
      <c r="M16" s="9">
        <v>19.824999999999999</v>
      </c>
      <c r="N16" s="9">
        <v>13.47</v>
      </c>
      <c r="O16" s="9">
        <v>6.3550000000000004</v>
      </c>
      <c r="P16" s="9">
        <v>5.0259999999999998</v>
      </c>
      <c r="Q16" s="9">
        <v>3.2869999999999999</v>
      </c>
      <c r="R16" s="9">
        <v>1.7390000000000001</v>
      </c>
      <c r="S16" s="9">
        <v>27.678000000000001</v>
      </c>
      <c r="T16" s="9">
        <v>15.211</v>
      </c>
      <c r="U16" s="9">
        <v>12.467000000000001</v>
      </c>
      <c r="V16" s="9">
        <v>1383.451</v>
      </c>
      <c r="W16" s="9">
        <v>742.48800000000006</v>
      </c>
      <c r="X16" s="9">
        <v>640.96299999999997</v>
      </c>
      <c r="Y16" s="9">
        <v>260.28100000000001</v>
      </c>
      <c r="Z16" s="9">
        <v>139.43299999999999</v>
      </c>
      <c r="AA16" s="9">
        <v>120.849</v>
      </c>
      <c r="AB16" s="9">
        <v>70.385000000000005</v>
      </c>
      <c r="AC16" s="9">
        <v>39.011000000000003</v>
      </c>
      <c r="AD16" s="9">
        <v>31.373999999999999</v>
      </c>
      <c r="AE16" s="9">
        <v>81.709000000000003</v>
      </c>
      <c r="AF16" s="9">
        <v>42.366</v>
      </c>
      <c r="AG16" s="9">
        <v>39.343000000000004</v>
      </c>
      <c r="AH16" s="9">
        <v>108.188</v>
      </c>
      <c r="AI16" s="9">
        <v>58.055999999999997</v>
      </c>
      <c r="AJ16" s="9">
        <v>50.131999999999998</v>
      </c>
      <c r="AK16" s="9">
        <v>1123.17</v>
      </c>
      <c r="AL16" s="9">
        <v>603.05600000000004</v>
      </c>
      <c r="AM16" s="9">
        <v>520.11400000000003</v>
      </c>
      <c r="AN16" s="9">
        <v>486.62700000000001</v>
      </c>
      <c r="AO16" s="9">
        <v>254.541</v>
      </c>
      <c r="AP16" s="9">
        <v>232.08600000000001</v>
      </c>
      <c r="AQ16" s="9">
        <v>129.88</v>
      </c>
      <c r="AR16" s="9">
        <v>70.709999999999994</v>
      </c>
      <c r="AS16" s="9">
        <v>59.168999999999997</v>
      </c>
      <c r="AT16" s="9">
        <v>162.54499999999999</v>
      </c>
      <c r="AU16" s="9">
        <v>88.001000000000005</v>
      </c>
      <c r="AV16" s="9">
        <v>74.545000000000002</v>
      </c>
      <c r="AW16" s="9">
        <v>194.202</v>
      </c>
      <c r="AX16" s="9">
        <v>95.83</v>
      </c>
      <c r="AY16" s="9">
        <v>98.372</v>
      </c>
      <c r="AZ16" s="9">
        <v>636.54300000000001</v>
      </c>
      <c r="BA16" s="9">
        <v>348.51400000000001</v>
      </c>
      <c r="BB16" s="9">
        <v>288.02800000000002</v>
      </c>
      <c r="BC16" s="9">
        <v>279.49900000000002</v>
      </c>
      <c r="BD16" s="9">
        <v>151.01599999999999</v>
      </c>
      <c r="BE16" s="9">
        <v>128.483</v>
      </c>
      <c r="BF16" s="9">
        <v>357.04399999999998</v>
      </c>
      <c r="BG16" s="9">
        <v>197.499</v>
      </c>
      <c r="BH16" s="9">
        <v>159.54599999999999</v>
      </c>
      <c r="BI16" s="9">
        <v>215.58099999999999</v>
      </c>
      <c r="BJ16" s="9">
        <v>110.068</v>
      </c>
      <c r="BK16" s="9">
        <v>105.51300000000001</v>
      </c>
      <c r="BL16" s="9">
        <v>141.46299999999999</v>
      </c>
      <c r="BM16" s="9">
        <v>87.430999999999997</v>
      </c>
      <c r="BN16" s="9">
        <v>54.033000000000001</v>
      </c>
      <c r="BO16" s="9">
        <v>111.447</v>
      </c>
      <c r="BP16" s="9">
        <v>62.945</v>
      </c>
      <c r="BQ16" s="9">
        <v>48.502000000000002</v>
      </c>
      <c r="BR16" s="9">
        <v>1272.0039999999999</v>
      </c>
      <c r="BS16" s="9">
        <v>679.54300000000001</v>
      </c>
      <c r="BT16" s="9">
        <v>592.46100000000001</v>
      </c>
      <c r="BU16" s="9">
        <v>2118.817</v>
      </c>
      <c r="BV16" s="9">
        <v>1049.501</v>
      </c>
      <c r="BW16" s="9">
        <v>1069.316</v>
      </c>
      <c r="BX16" s="9">
        <v>355.613</v>
      </c>
      <c r="BY16" s="9">
        <v>181.899</v>
      </c>
      <c r="BZ16" s="9">
        <v>173.714</v>
      </c>
      <c r="CA16" s="9">
        <v>261.88900000000001</v>
      </c>
      <c r="CB16" s="9">
        <v>138.684</v>
      </c>
      <c r="CC16" s="9">
        <v>123.205</v>
      </c>
      <c r="CD16" s="9">
        <v>162.441</v>
      </c>
      <c r="CE16" s="9">
        <v>89.822999999999993</v>
      </c>
      <c r="CF16" s="9">
        <v>72.617999999999995</v>
      </c>
      <c r="CG16" s="9">
        <v>99.447999999999993</v>
      </c>
      <c r="CH16" s="9">
        <v>48.860999999999997</v>
      </c>
      <c r="CI16" s="9">
        <v>50.587000000000003</v>
      </c>
      <c r="CJ16" s="9">
        <v>35.874000000000002</v>
      </c>
      <c r="CK16" s="9">
        <v>15.182</v>
      </c>
      <c r="CL16" s="9">
        <v>20.692</v>
      </c>
      <c r="CM16" s="9">
        <v>25.614000000000001</v>
      </c>
      <c r="CN16" s="9">
        <v>14.564</v>
      </c>
      <c r="CO16" s="9">
        <v>11.05</v>
      </c>
      <c r="CP16" s="9">
        <v>68.11</v>
      </c>
      <c r="CQ16" s="9">
        <v>28.651</v>
      </c>
      <c r="CR16" s="9">
        <v>39.459000000000003</v>
      </c>
      <c r="CS16" s="9">
        <v>132.92099999999999</v>
      </c>
      <c r="CT16" s="9">
        <v>61.225999999999999</v>
      </c>
      <c r="CU16" s="9">
        <v>71.695999999999998</v>
      </c>
      <c r="CV16" s="9">
        <v>86.364000000000004</v>
      </c>
      <c r="CW16" s="9">
        <v>45.723999999999997</v>
      </c>
      <c r="CX16" s="9">
        <v>40.64</v>
      </c>
      <c r="CY16" s="9">
        <v>9.2569999999999997</v>
      </c>
      <c r="CZ16" s="9">
        <v>3.371</v>
      </c>
      <c r="DA16" s="9">
        <v>5.8860000000000001</v>
      </c>
      <c r="DB16" s="9">
        <v>46.557000000000002</v>
      </c>
      <c r="DC16" s="9">
        <v>15.500999999999999</v>
      </c>
      <c r="DD16" s="9">
        <v>31.055</v>
      </c>
      <c r="DE16" s="9">
        <v>72.248999999999995</v>
      </c>
      <c r="DF16" s="9">
        <v>44.933999999999997</v>
      </c>
      <c r="DG16" s="9">
        <v>27.315000000000001</v>
      </c>
      <c r="DH16" s="9">
        <v>25.02</v>
      </c>
      <c r="DI16" s="9">
        <v>17.469000000000001</v>
      </c>
      <c r="DJ16" s="9">
        <v>7.5510000000000002</v>
      </c>
      <c r="DK16" s="9">
        <v>25.082999999999998</v>
      </c>
      <c r="DL16" s="9">
        <v>17.221</v>
      </c>
      <c r="DM16" s="9">
        <v>7.8620000000000001</v>
      </c>
      <c r="DN16" s="9">
        <v>3.956</v>
      </c>
      <c r="DO16" s="9">
        <v>2.0169999999999999</v>
      </c>
      <c r="DP16" s="9">
        <v>1.9390000000000001</v>
      </c>
      <c r="DQ16" s="9">
        <v>47.167000000000002</v>
      </c>
      <c r="DR16" s="9">
        <v>27.713000000000001</v>
      </c>
      <c r="DS16" s="9">
        <v>19.452999999999999</v>
      </c>
      <c r="DT16" s="9">
        <v>261.14299999999997</v>
      </c>
      <c r="DU16" s="9">
        <v>136.00399999999999</v>
      </c>
      <c r="DV16" s="9">
        <v>125.139</v>
      </c>
      <c r="DW16" s="9">
        <v>45.761000000000003</v>
      </c>
      <c r="DX16" s="9">
        <v>24.384</v>
      </c>
      <c r="DY16" s="9">
        <v>21.376999999999999</v>
      </c>
      <c r="DZ16" s="9">
        <v>11.599</v>
      </c>
      <c r="EA16" s="9">
        <v>5.6109999999999998</v>
      </c>
      <c r="EB16" s="9">
        <v>5.9880000000000004</v>
      </c>
      <c r="EC16" s="9">
        <v>13.581</v>
      </c>
      <c r="ED16" s="9">
        <v>7.8049999999999997</v>
      </c>
      <c r="EE16" s="9">
        <v>5.7759999999999998</v>
      </c>
      <c r="EF16" s="9">
        <v>20.581</v>
      </c>
      <c r="EG16" s="9">
        <v>10.968</v>
      </c>
      <c r="EH16" s="9">
        <v>9.6129999999999995</v>
      </c>
      <c r="EI16" s="9">
        <v>215.381</v>
      </c>
      <c r="EJ16" s="9">
        <v>111.62</v>
      </c>
      <c r="EK16" s="9">
        <v>103.761</v>
      </c>
      <c r="EL16" s="9">
        <v>88.126000000000005</v>
      </c>
      <c r="EM16" s="9">
        <v>44.582999999999998</v>
      </c>
      <c r="EN16" s="9">
        <v>43.542000000000002</v>
      </c>
      <c r="EO16" s="9">
        <v>25.292000000000002</v>
      </c>
      <c r="EP16" s="9">
        <v>12.457000000000001</v>
      </c>
      <c r="EQ16" s="9">
        <v>12.836</v>
      </c>
      <c r="ER16" s="9">
        <v>24.201000000000001</v>
      </c>
      <c r="ES16" s="9">
        <v>12.46</v>
      </c>
      <c r="ET16" s="9">
        <v>11.741</v>
      </c>
      <c r="EU16" s="9">
        <v>38.633000000000003</v>
      </c>
      <c r="EV16" s="9">
        <v>19.667000000000002</v>
      </c>
      <c r="EW16" s="9">
        <v>18.966000000000001</v>
      </c>
      <c r="EX16" s="9">
        <v>127.256</v>
      </c>
      <c r="EY16" s="9">
        <v>67.037000000000006</v>
      </c>
      <c r="EZ16" s="9">
        <v>60.219000000000001</v>
      </c>
      <c r="FA16" s="9">
        <v>43.805</v>
      </c>
      <c r="FB16" s="9">
        <v>22.638000000000002</v>
      </c>
      <c r="FC16" s="9">
        <v>21.167000000000002</v>
      </c>
      <c r="FD16" s="9">
        <v>83.45</v>
      </c>
      <c r="FE16" s="9">
        <v>44.398000000000003</v>
      </c>
      <c r="FF16" s="9">
        <v>39.052</v>
      </c>
      <c r="FG16" s="9">
        <v>47.802</v>
      </c>
      <c r="FH16" s="9">
        <v>24.239000000000001</v>
      </c>
      <c r="FI16" s="9">
        <v>23.562999999999999</v>
      </c>
      <c r="FJ16" s="9">
        <v>35.649000000000001</v>
      </c>
      <c r="FK16" s="9">
        <v>20.16</v>
      </c>
      <c r="FL16" s="9">
        <v>15.489000000000001</v>
      </c>
      <c r="FM16" s="9">
        <v>19.667000000000002</v>
      </c>
      <c r="FN16" s="9">
        <v>11.035</v>
      </c>
      <c r="FO16" s="9">
        <v>8.6319999999999997</v>
      </c>
      <c r="FP16" s="9">
        <v>241.476</v>
      </c>
      <c r="FQ16" s="9">
        <v>124.96899999999999</v>
      </c>
      <c r="FR16" s="9">
        <v>116.50700000000001</v>
      </c>
      <c r="FS16" s="9">
        <v>437.55900000000003</v>
      </c>
      <c r="FT16" s="9">
        <v>215.12799999999999</v>
      </c>
      <c r="FU16" s="9">
        <v>222.43100000000001</v>
      </c>
      <c r="FV16" s="9">
        <v>70.795000000000002</v>
      </c>
      <c r="FW16" s="9">
        <v>34.600999999999999</v>
      </c>
      <c r="FX16" s="9">
        <v>36.194000000000003</v>
      </c>
      <c r="FY16" s="9">
        <v>51.780999999999999</v>
      </c>
      <c r="FZ16" s="9">
        <v>26.73</v>
      </c>
      <c r="GA16" s="9">
        <v>25.050999999999998</v>
      </c>
      <c r="GB16" s="9">
        <v>31.027000000000001</v>
      </c>
      <c r="GC16" s="9">
        <v>17.663</v>
      </c>
      <c r="GD16" s="9">
        <v>13.364000000000001</v>
      </c>
      <c r="GE16" s="9">
        <v>20.754000000000001</v>
      </c>
      <c r="GF16" s="9">
        <v>9.0670000000000002</v>
      </c>
      <c r="GG16" s="9">
        <v>11.686999999999999</v>
      </c>
      <c r="GH16" s="9">
        <v>8.298</v>
      </c>
      <c r="GI16" s="9">
        <v>3.371</v>
      </c>
      <c r="GJ16" s="9">
        <v>4.9269999999999996</v>
      </c>
      <c r="GK16" s="9">
        <v>5.9249999999999998</v>
      </c>
      <c r="GL16" s="9">
        <v>4.1959999999999997</v>
      </c>
      <c r="GM16" s="9">
        <v>1.73</v>
      </c>
      <c r="GN16" s="9">
        <v>13.089</v>
      </c>
      <c r="GO16" s="9">
        <v>3.6749999999999998</v>
      </c>
      <c r="GP16" s="9">
        <v>9.4139999999999997</v>
      </c>
      <c r="GQ16" s="9">
        <v>25.684000000000001</v>
      </c>
      <c r="GR16" s="9">
        <v>12.756</v>
      </c>
      <c r="GS16" s="9">
        <v>12.929</v>
      </c>
      <c r="GT16" s="9">
        <v>15.204000000000001</v>
      </c>
      <c r="GU16" s="9">
        <v>8.7210000000000001</v>
      </c>
      <c r="GV16" s="9">
        <v>6.4829999999999997</v>
      </c>
      <c r="GW16" s="9">
        <v>2.2000000000000002</v>
      </c>
      <c r="GX16" s="9">
        <v>0.72399999999999998</v>
      </c>
      <c r="GY16" s="9">
        <v>1.4750000000000001</v>
      </c>
      <c r="GZ16" s="9">
        <v>10.48</v>
      </c>
      <c r="HA16" s="9">
        <v>4.0339999999999998</v>
      </c>
      <c r="HB16" s="9">
        <v>6.4459999999999997</v>
      </c>
      <c r="HC16" s="9">
        <v>12.997</v>
      </c>
      <c r="HD16" s="9">
        <v>6.1509999999999998</v>
      </c>
      <c r="HE16" s="9">
        <v>6.8460000000000001</v>
      </c>
      <c r="HF16" s="9">
        <v>4.1139999999999999</v>
      </c>
      <c r="HG16" s="9">
        <v>2.016</v>
      </c>
      <c r="HH16" s="9">
        <v>2.0979999999999999</v>
      </c>
      <c r="HI16" s="9">
        <v>4.4630000000000001</v>
      </c>
      <c r="HJ16" s="9">
        <v>2.3140000000000001</v>
      </c>
      <c r="HK16" s="9">
        <v>2.149</v>
      </c>
      <c r="HL16" s="9">
        <v>1.45</v>
      </c>
      <c r="HM16" s="9">
        <v>0.26800000000000002</v>
      </c>
      <c r="HN16" s="9">
        <v>1.1819999999999999</v>
      </c>
      <c r="HO16" s="9">
        <v>8.5340000000000007</v>
      </c>
      <c r="HP16" s="9">
        <v>3.8370000000000002</v>
      </c>
      <c r="HQ16" s="9">
        <v>4.6980000000000004</v>
      </c>
      <c r="HR16" s="9">
        <v>123.539</v>
      </c>
      <c r="HS16" s="9">
        <v>64.299000000000007</v>
      </c>
      <c r="HT16" s="9">
        <v>59.24</v>
      </c>
      <c r="HU16" s="9">
        <v>24.472000000000001</v>
      </c>
      <c r="HV16" s="9">
        <v>11.766999999999999</v>
      </c>
      <c r="HW16" s="9">
        <v>12.705</v>
      </c>
      <c r="HX16" s="9">
        <v>7.2080000000000002</v>
      </c>
      <c r="HY16" s="9">
        <v>3.6659999999999999</v>
      </c>
      <c r="HZ16" s="9">
        <v>3.5419999999999998</v>
      </c>
      <c r="IA16" s="9">
        <v>6.6150000000000002</v>
      </c>
      <c r="IB16" s="9">
        <v>2.7989999999999999</v>
      </c>
      <c r="IC16" s="9">
        <v>3.8159999999999998</v>
      </c>
      <c r="ID16" s="9">
        <v>10.648999999999999</v>
      </c>
      <c r="IE16" s="9">
        <v>5.3019999999999996</v>
      </c>
      <c r="IF16" s="9">
        <v>5.3470000000000004</v>
      </c>
      <c r="IG16" s="9">
        <v>99.066000000000003</v>
      </c>
      <c r="IH16" s="9">
        <v>52.531999999999996</v>
      </c>
      <c r="II16" s="9">
        <v>46.534999999999997</v>
      </c>
      <c r="IJ16" s="9">
        <v>46.112000000000002</v>
      </c>
      <c r="IK16" s="9">
        <v>23.672000000000001</v>
      </c>
      <c r="IL16" s="9">
        <v>22.44</v>
      </c>
      <c r="IM16" s="9">
        <v>13.393000000000001</v>
      </c>
      <c r="IN16" s="9">
        <v>6.5910000000000002</v>
      </c>
      <c r="IO16" s="9">
        <v>6.8010000000000002</v>
      </c>
      <c r="IP16" s="9">
        <v>14.348000000000001</v>
      </c>
      <c r="IQ16" s="9">
        <v>6.5609999999999999</v>
      </c>
    </row>
    <row r="17" spans="1:251">
      <c r="A17" s="10">
        <v>44228</v>
      </c>
      <c r="B17" s="9">
        <v>3.2170000000000001</v>
      </c>
      <c r="C17" s="9">
        <v>2.8239999999999998</v>
      </c>
      <c r="D17" s="9">
        <v>26.128</v>
      </c>
      <c r="E17" s="9">
        <v>10.423999999999999</v>
      </c>
      <c r="F17" s="9">
        <v>15.702999999999999</v>
      </c>
      <c r="G17" s="9">
        <v>41.875</v>
      </c>
      <c r="H17" s="9">
        <v>23.902999999999999</v>
      </c>
      <c r="I17" s="9">
        <v>17.972000000000001</v>
      </c>
      <c r="J17" s="9">
        <v>20.472999999999999</v>
      </c>
      <c r="K17" s="9">
        <v>12.427</v>
      </c>
      <c r="L17" s="9">
        <v>8.0470000000000006</v>
      </c>
      <c r="M17" s="9">
        <v>17.861999999999998</v>
      </c>
      <c r="N17" s="9">
        <v>9.8219999999999992</v>
      </c>
      <c r="O17" s="9">
        <v>8.0399999999999991</v>
      </c>
      <c r="P17" s="9">
        <v>4.2009999999999996</v>
      </c>
      <c r="Q17" s="9">
        <v>1.6859999999999999</v>
      </c>
      <c r="R17" s="9">
        <v>2.5150000000000001</v>
      </c>
      <c r="S17" s="9">
        <v>24.013000000000002</v>
      </c>
      <c r="T17" s="9">
        <v>14.081</v>
      </c>
      <c r="U17" s="9">
        <v>9.9320000000000004</v>
      </c>
      <c r="V17" s="9">
        <v>1363.635</v>
      </c>
      <c r="W17" s="9">
        <v>729.81799999999998</v>
      </c>
      <c r="X17" s="9">
        <v>633.81700000000001</v>
      </c>
      <c r="Y17" s="9">
        <v>266.66399999999999</v>
      </c>
      <c r="Z17" s="9">
        <v>136.78</v>
      </c>
      <c r="AA17" s="9">
        <v>129.88399999999999</v>
      </c>
      <c r="AB17" s="9">
        <v>81.655000000000001</v>
      </c>
      <c r="AC17" s="9">
        <v>39.097999999999999</v>
      </c>
      <c r="AD17" s="9">
        <v>42.557000000000002</v>
      </c>
      <c r="AE17" s="9">
        <v>82.320999999999998</v>
      </c>
      <c r="AF17" s="9">
        <v>43.021000000000001</v>
      </c>
      <c r="AG17" s="9">
        <v>39.299999999999997</v>
      </c>
      <c r="AH17" s="9">
        <v>102.687</v>
      </c>
      <c r="AI17" s="9">
        <v>54.661000000000001</v>
      </c>
      <c r="AJ17" s="9">
        <v>48.027000000000001</v>
      </c>
      <c r="AK17" s="9">
        <v>1096.972</v>
      </c>
      <c r="AL17" s="9">
        <v>593.03899999999999</v>
      </c>
      <c r="AM17" s="9">
        <v>503.93299999999999</v>
      </c>
      <c r="AN17" s="9">
        <v>465.01299999999998</v>
      </c>
      <c r="AO17" s="9">
        <v>247.77</v>
      </c>
      <c r="AP17" s="9">
        <v>217.24199999999999</v>
      </c>
      <c r="AQ17" s="9">
        <v>122.261</v>
      </c>
      <c r="AR17" s="9">
        <v>65.495999999999995</v>
      </c>
      <c r="AS17" s="9">
        <v>56.765000000000001</v>
      </c>
      <c r="AT17" s="9">
        <v>142.88399999999999</v>
      </c>
      <c r="AU17" s="9">
        <v>69.241</v>
      </c>
      <c r="AV17" s="9">
        <v>73.643000000000001</v>
      </c>
      <c r="AW17" s="9">
        <v>199.86799999999999</v>
      </c>
      <c r="AX17" s="9">
        <v>113.03400000000001</v>
      </c>
      <c r="AY17" s="9">
        <v>86.834000000000003</v>
      </c>
      <c r="AZ17" s="9">
        <v>631.95899999999995</v>
      </c>
      <c r="BA17" s="9">
        <v>345.26799999999997</v>
      </c>
      <c r="BB17" s="9">
        <v>286.69099999999997</v>
      </c>
      <c r="BC17" s="9">
        <v>270.66199999999998</v>
      </c>
      <c r="BD17" s="9">
        <v>134.96</v>
      </c>
      <c r="BE17" s="9">
        <v>135.702</v>
      </c>
      <c r="BF17" s="9">
        <v>361.29700000000003</v>
      </c>
      <c r="BG17" s="9">
        <v>210.30799999999999</v>
      </c>
      <c r="BH17" s="9">
        <v>150.989</v>
      </c>
      <c r="BI17" s="9">
        <v>231.01400000000001</v>
      </c>
      <c r="BJ17" s="9">
        <v>131.852</v>
      </c>
      <c r="BK17" s="9">
        <v>99.162000000000006</v>
      </c>
      <c r="BL17" s="9">
        <v>130.28299999999999</v>
      </c>
      <c r="BM17" s="9">
        <v>78.456000000000003</v>
      </c>
      <c r="BN17" s="9">
        <v>51.826999999999998</v>
      </c>
      <c r="BO17" s="9">
        <v>127.407</v>
      </c>
      <c r="BP17" s="9">
        <v>64.52</v>
      </c>
      <c r="BQ17" s="9">
        <v>62.887</v>
      </c>
      <c r="BR17" s="9">
        <v>1236.2280000000001</v>
      </c>
      <c r="BS17" s="9">
        <v>665.298</v>
      </c>
      <c r="BT17" s="9">
        <v>570.92999999999995</v>
      </c>
      <c r="BU17" s="9">
        <v>2125.125</v>
      </c>
      <c r="BV17" s="9">
        <v>1055.0360000000001</v>
      </c>
      <c r="BW17" s="9">
        <v>1070.0889999999999</v>
      </c>
      <c r="BX17" s="9">
        <v>388.48599999999999</v>
      </c>
      <c r="BY17" s="9">
        <v>180.65</v>
      </c>
      <c r="BZ17" s="9">
        <v>207.83600000000001</v>
      </c>
      <c r="CA17" s="9">
        <v>271.65600000000001</v>
      </c>
      <c r="CB17" s="9">
        <v>129.37100000000001</v>
      </c>
      <c r="CC17" s="9">
        <v>142.285</v>
      </c>
      <c r="CD17" s="9">
        <v>176.136</v>
      </c>
      <c r="CE17" s="9">
        <v>87.983999999999995</v>
      </c>
      <c r="CF17" s="9">
        <v>88.152000000000001</v>
      </c>
      <c r="CG17" s="9">
        <v>95.52</v>
      </c>
      <c r="CH17" s="9">
        <v>41.387</v>
      </c>
      <c r="CI17" s="9">
        <v>54.133000000000003</v>
      </c>
      <c r="CJ17" s="9">
        <v>38.591000000000001</v>
      </c>
      <c r="CK17" s="9">
        <v>15.565</v>
      </c>
      <c r="CL17" s="9">
        <v>23.024999999999999</v>
      </c>
      <c r="CM17" s="9">
        <v>38.058</v>
      </c>
      <c r="CN17" s="9">
        <v>24.048999999999999</v>
      </c>
      <c r="CO17" s="9">
        <v>14.01</v>
      </c>
      <c r="CP17" s="9">
        <v>78.772000000000006</v>
      </c>
      <c r="CQ17" s="9">
        <v>27.23</v>
      </c>
      <c r="CR17" s="9">
        <v>51.540999999999997</v>
      </c>
      <c r="CS17" s="9">
        <v>162.874</v>
      </c>
      <c r="CT17" s="9">
        <v>70.846999999999994</v>
      </c>
      <c r="CU17" s="9">
        <v>92.027000000000001</v>
      </c>
      <c r="CV17" s="9">
        <v>92.665000000000006</v>
      </c>
      <c r="CW17" s="9">
        <v>46.363999999999997</v>
      </c>
      <c r="CX17" s="9">
        <v>46.301000000000002</v>
      </c>
      <c r="CY17" s="9">
        <v>13.353</v>
      </c>
      <c r="CZ17" s="9">
        <v>5.1559999999999997</v>
      </c>
      <c r="DA17" s="9">
        <v>8.1969999999999992</v>
      </c>
      <c r="DB17" s="9">
        <v>70.207999999999998</v>
      </c>
      <c r="DC17" s="9">
        <v>24.481999999999999</v>
      </c>
      <c r="DD17" s="9">
        <v>45.725999999999999</v>
      </c>
      <c r="DE17" s="9">
        <v>81.363</v>
      </c>
      <c r="DF17" s="9">
        <v>44.953000000000003</v>
      </c>
      <c r="DG17" s="9">
        <v>36.411000000000001</v>
      </c>
      <c r="DH17" s="9">
        <v>33.25</v>
      </c>
      <c r="DI17" s="9">
        <v>19.72</v>
      </c>
      <c r="DJ17" s="9">
        <v>13.531000000000001</v>
      </c>
      <c r="DK17" s="9">
        <v>34.741999999999997</v>
      </c>
      <c r="DL17" s="9">
        <v>18.155999999999999</v>
      </c>
      <c r="DM17" s="9">
        <v>16.585999999999999</v>
      </c>
      <c r="DN17" s="9">
        <v>5.77</v>
      </c>
      <c r="DO17" s="9">
        <v>0.52100000000000002</v>
      </c>
      <c r="DP17" s="9">
        <v>5.2489999999999997</v>
      </c>
      <c r="DQ17" s="9">
        <v>46.622</v>
      </c>
      <c r="DR17" s="9">
        <v>26.797000000000001</v>
      </c>
      <c r="DS17" s="9">
        <v>19.824999999999999</v>
      </c>
      <c r="DT17" s="9">
        <v>260.28800000000001</v>
      </c>
      <c r="DU17" s="9">
        <v>136.06</v>
      </c>
      <c r="DV17" s="9">
        <v>124.229</v>
      </c>
      <c r="DW17" s="9">
        <v>47.728999999999999</v>
      </c>
      <c r="DX17" s="9">
        <v>24.622</v>
      </c>
      <c r="DY17" s="9">
        <v>23.106999999999999</v>
      </c>
      <c r="DZ17" s="9">
        <v>15.78</v>
      </c>
      <c r="EA17" s="9">
        <v>8.2449999999999992</v>
      </c>
      <c r="EB17" s="9">
        <v>7.5350000000000001</v>
      </c>
      <c r="EC17" s="9">
        <v>16.062000000000001</v>
      </c>
      <c r="ED17" s="9">
        <v>8.4390000000000001</v>
      </c>
      <c r="EE17" s="9">
        <v>7.6219999999999999</v>
      </c>
      <c r="EF17" s="9">
        <v>15.887</v>
      </c>
      <c r="EG17" s="9">
        <v>7.9379999999999997</v>
      </c>
      <c r="EH17" s="9">
        <v>7.9489999999999998</v>
      </c>
      <c r="EI17" s="9">
        <v>212.559</v>
      </c>
      <c r="EJ17" s="9">
        <v>111.437</v>
      </c>
      <c r="EK17" s="9">
        <v>101.122</v>
      </c>
      <c r="EL17" s="9">
        <v>87.960999999999999</v>
      </c>
      <c r="EM17" s="9">
        <v>47.572000000000003</v>
      </c>
      <c r="EN17" s="9">
        <v>40.389000000000003</v>
      </c>
      <c r="EO17" s="9">
        <v>24.765000000000001</v>
      </c>
      <c r="EP17" s="9">
        <v>13.301</v>
      </c>
      <c r="EQ17" s="9">
        <v>11.464</v>
      </c>
      <c r="ER17" s="9">
        <v>26.393000000000001</v>
      </c>
      <c r="ES17" s="9">
        <v>13.742000000000001</v>
      </c>
      <c r="ET17" s="9">
        <v>12.651</v>
      </c>
      <c r="EU17" s="9">
        <v>36.802999999999997</v>
      </c>
      <c r="EV17" s="9">
        <v>20.529</v>
      </c>
      <c r="EW17" s="9">
        <v>16.274000000000001</v>
      </c>
      <c r="EX17" s="9">
        <v>124.598</v>
      </c>
      <c r="EY17" s="9">
        <v>63.865000000000002</v>
      </c>
      <c r="EZ17" s="9">
        <v>60.732999999999997</v>
      </c>
      <c r="FA17" s="9">
        <v>47.5</v>
      </c>
      <c r="FB17" s="9">
        <v>23.795999999999999</v>
      </c>
      <c r="FC17" s="9">
        <v>23.704000000000001</v>
      </c>
      <c r="FD17" s="9">
        <v>77.097999999999999</v>
      </c>
      <c r="FE17" s="9">
        <v>40.069000000000003</v>
      </c>
      <c r="FF17" s="9">
        <v>37.029000000000003</v>
      </c>
      <c r="FG17" s="9">
        <v>41.527000000000001</v>
      </c>
      <c r="FH17" s="9">
        <v>20.69</v>
      </c>
      <c r="FI17" s="9">
        <v>20.837</v>
      </c>
      <c r="FJ17" s="9">
        <v>35.570999999999998</v>
      </c>
      <c r="FK17" s="9">
        <v>19.379000000000001</v>
      </c>
      <c r="FL17" s="9">
        <v>16.192</v>
      </c>
      <c r="FM17" s="9">
        <v>22.533000000000001</v>
      </c>
      <c r="FN17" s="9">
        <v>11.803000000000001</v>
      </c>
      <c r="FO17" s="9">
        <v>10.731</v>
      </c>
      <c r="FP17" s="9">
        <v>237.755</v>
      </c>
      <c r="FQ17" s="9">
        <v>124.25700000000001</v>
      </c>
      <c r="FR17" s="9">
        <v>113.498</v>
      </c>
      <c r="FS17" s="9">
        <v>443.30200000000002</v>
      </c>
      <c r="FT17" s="9">
        <v>218.09100000000001</v>
      </c>
      <c r="FU17" s="9">
        <v>225.21100000000001</v>
      </c>
      <c r="FV17" s="9">
        <v>68.510999999999996</v>
      </c>
      <c r="FW17" s="9">
        <v>34.097999999999999</v>
      </c>
      <c r="FX17" s="9">
        <v>34.412999999999997</v>
      </c>
      <c r="FY17" s="9">
        <v>50.915999999999997</v>
      </c>
      <c r="FZ17" s="9">
        <v>25.593</v>
      </c>
      <c r="GA17" s="9">
        <v>25.323</v>
      </c>
      <c r="GB17" s="9">
        <v>33.668999999999997</v>
      </c>
      <c r="GC17" s="9">
        <v>16.670999999999999</v>
      </c>
      <c r="GD17" s="9">
        <v>16.998000000000001</v>
      </c>
      <c r="GE17" s="9">
        <v>17.247</v>
      </c>
      <c r="GF17" s="9">
        <v>8.923</v>
      </c>
      <c r="GG17" s="9">
        <v>8.3239999999999998</v>
      </c>
      <c r="GH17" s="9">
        <v>7.915</v>
      </c>
      <c r="GI17" s="9">
        <v>3.47</v>
      </c>
      <c r="GJ17" s="9">
        <v>4.4450000000000003</v>
      </c>
      <c r="GK17" s="9">
        <v>4.0019999999999998</v>
      </c>
      <c r="GL17" s="9">
        <v>2.2730000000000001</v>
      </c>
      <c r="GM17" s="9">
        <v>1.7290000000000001</v>
      </c>
      <c r="GN17" s="9">
        <v>13.593</v>
      </c>
      <c r="GO17" s="9">
        <v>6.2320000000000002</v>
      </c>
      <c r="GP17" s="9">
        <v>7.3609999999999998</v>
      </c>
      <c r="GQ17" s="9">
        <v>24.776</v>
      </c>
      <c r="GR17" s="9">
        <v>12.53</v>
      </c>
      <c r="GS17" s="9">
        <v>12.247</v>
      </c>
      <c r="GT17" s="9">
        <v>16.154</v>
      </c>
      <c r="GU17" s="9">
        <v>8.8209999999999997</v>
      </c>
      <c r="GV17" s="9">
        <v>7.3330000000000002</v>
      </c>
      <c r="GW17" s="9">
        <v>2.3050000000000002</v>
      </c>
      <c r="GX17" s="9">
        <v>0.876</v>
      </c>
      <c r="GY17" s="9">
        <v>1.4279999999999999</v>
      </c>
      <c r="GZ17" s="9">
        <v>8.6219999999999999</v>
      </c>
      <c r="HA17" s="9">
        <v>3.7090000000000001</v>
      </c>
      <c r="HB17" s="9">
        <v>4.9130000000000003</v>
      </c>
      <c r="HC17" s="9">
        <v>15.352</v>
      </c>
      <c r="HD17" s="9">
        <v>7.7779999999999996</v>
      </c>
      <c r="HE17" s="9">
        <v>7.5739999999999998</v>
      </c>
      <c r="HF17" s="9">
        <v>6.1120000000000001</v>
      </c>
      <c r="HG17" s="9">
        <v>3.831</v>
      </c>
      <c r="HH17" s="9">
        <v>2.2810000000000001</v>
      </c>
      <c r="HI17" s="9">
        <v>6.3789999999999996</v>
      </c>
      <c r="HJ17" s="9">
        <v>2.9820000000000002</v>
      </c>
      <c r="HK17" s="9">
        <v>3.3969999999999998</v>
      </c>
      <c r="HL17" s="9">
        <v>1.081</v>
      </c>
      <c r="HM17" s="9">
        <v>0.38100000000000001</v>
      </c>
      <c r="HN17" s="9">
        <v>0.7</v>
      </c>
      <c r="HO17" s="9">
        <v>8.9730000000000008</v>
      </c>
      <c r="HP17" s="9">
        <v>4.7960000000000003</v>
      </c>
      <c r="HQ17" s="9">
        <v>4.1769999999999996</v>
      </c>
      <c r="HR17" s="9">
        <v>116.462</v>
      </c>
      <c r="HS17" s="9">
        <v>61.362000000000002</v>
      </c>
      <c r="HT17" s="9">
        <v>55.1</v>
      </c>
      <c r="HU17" s="9">
        <v>21.946000000000002</v>
      </c>
      <c r="HV17" s="9">
        <v>11.702999999999999</v>
      </c>
      <c r="HW17" s="9">
        <v>10.243</v>
      </c>
      <c r="HX17" s="9">
        <v>7.57</v>
      </c>
      <c r="HY17" s="9">
        <v>4.5190000000000001</v>
      </c>
      <c r="HZ17" s="9">
        <v>3.0510000000000002</v>
      </c>
      <c r="IA17" s="9">
        <v>6.2009999999999996</v>
      </c>
      <c r="IB17" s="9">
        <v>3.141</v>
      </c>
      <c r="IC17" s="9">
        <v>3.06</v>
      </c>
      <c r="ID17" s="9">
        <v>8.1739999999999995</v>
      </c>
      <c r="IE17" s="9">
        <v>4.0430000000000001</v>
      </c>
      <c r="IF17" s="9">
        <v>4.1310000000000002</v>
      </c>
      <c r="IG17" s="9">
        <v>94.516999999999996</v>
      </c>
      <c r="IH17" s="9">
        <v>49.658999999999999</v>
      </c>
      <c r="II17" s="9">
        <v>44.856999999999999</v>
      </c>
      <c r="IJ17" s="9">
        <v>42.308999999999997</v>
      </c>
      <c r="IK17" s="9">
        <v>21.111999999999998</v>
      </c>
      <c r="IL17" s="9">
        <v>21.196000000000002</v>
      </c>
      <c r="IM17" s="9">
        <v>12.622</v>
      </c>
      <c r="IN17" s="9">
        <v>6.7160000000000002</v>
      </c>
      <c r="IO17" s="9">
        <v>5.9059999999999997</v>
      </c>
      <c r="IP17" s="9">
        <v>14.118</v>
      </c>
      <c r="IQ17" s="9">
        <v>6.2039999999999997</v>
      </c>
    </row>
    <row r="18" spans="1:251">
      <c r="A18" s="10">
        <v>44593</v>
      </c>
      <c r="B18" s="9">
        <v>1.5209999999999999</v>
      </c>
      <c r="C18" s="9">
        <v>5.95</v>
      </c>
      <c r="D18" s="9">
        <v>37.957000000000001</v>
      </c>
      <c r="E18" s="9">
        <v>17.867999999999999</v>
      </c>
      <c r="F18" s="9">
        <v>20.088000000000001</v>
      </c>
      <c r="G18" s="9">
        <v>40.404000000000003</v>
      </c>
      <c r="H18" s="9">
        <v>20.908999999999999</v>
      </c>
      <c r="I18" s="9">
        <v>19.495000000000001</v>
      </c>
      <c r="J18" s="9">
        <v>14.55</v>
      </c>
      <c r="K18" s="9">
        <v>7.2549999999999999</v>
      </c>
      <c r="L18" s="9">
        <v>7.2949999999999999</v>
      </c>
      <c r="M18" s="9">
        <v>14.974</v>
      </c>
      <c r="N18" s="9">
        <v>9.2230000000000008</v>
      </c>
      <c r="O18" s="9">
        <v>5.7510000000000003</v>
      </c>
      <c r="P18" s="9">
        <v>1.865</v>
      </c>
      <c r="Q18" s="9">
        <v>1.4319999999999999</v>
      </c>
      <c r="R18" s="9">
        <v>0.433</v>
      </c>
      <c r="S18" s="9">
        <v>25.43</v>
      </c>
      <c r="T18" s="9">
        <v>11.686</v>
      </c>
      <c r="U18" s="9">
        <v>13.744</v>
      </c>
      <c r="V18" s="9">
        <v>1456.479</v>
      </c>
      <c r="W18" s="9">
        <v>767.13599999999997</v>
      </c>
      <c r="X18" s="9">
        <v>689.34299999999996</v>
      </c>
      <c r="Y18" s="9">
        <v>317.49700000000001</v>
      </c>
      <c r="Z18" s="9">
        <v>150.68600000000001</v>
      </c>
      <c r="AA18" s="9">
        <v>166.81100000000001</v>
      </c>
      <c r="AB18" s="9">
        <v>91.600999999999999</v>
      </c>
      <c r="AC18" s="9">
        <v>48.162999999999997</v>
      </c>
      <c r="AD18" s="9">
        <v>43.438000000000002</v>
      </c>
      <c r="AE18" s="9">
        <v>89.203000000000003</v>
      </c>
      <c r="AF18" s="9">
        <v>42.905000000000001</v>
      </c>
      <c r="AG18" s="9">
        <v>46.298999999999999</v>
      </c>
      <c r="AH18" s="9">
        <v>136.69200000000001</v>
      </c>
      <c r="AI18" s="9">
        <v>59.618000000000002</v>
      </c>
      <c r="AJ18" s="9">
        <v>77.073999999999998</v>
      </c>
      <c r="AK18" s="9">
        <v>1138.982</v>
      </c>
      <c r="AL18" s="9">
        <v>616.45100000000002</v>
      </c>
      <c r="AM18" s="9">
        <v>522.53200000000004</v>
      </c>
      <c r="AN18" s="9">
        <v>497.392</v>
      </c>
      <c r="AO18" s="9">
        <v>262.41399999999999</v>
      </c>
      <c r="AP18" s="9">
        <v>234.97800000000001</v>
      </c>
      <c r="AQ18" s="9">
        <v>175.91900000000001</v>
      </c>
      <c r="AR18" s="9">
        <v>94.718999999999994</v>
      </c>
      <c r="AS18" s="9">
        <v>81.2</v>
      </c>
      <c r="AT18" s="9">
        <v>138.15899999999999</v>
      </c>
      <c r="AU18" s="9">
        <v>71.156000000000006</v>
      </c>
      <c r="AV18" s="9">
        <v>67.003</v>
      </c>
      <c r="AW18" s="9">
        <v>183.31399999999999</v>
      </c>
      <c r="AX18" s="9">
        <v>96.54</v>
      </c>
      <c r="AY18" s="9">
        <v>86.775000000000006</v>
      </c>
      <c r="AZ18" s="9">
        <v>641.59</v>
      </c>
      <c r="BA18" s="9">
        <v>354.036</v>
      </c>
      <c r="BB18" s="9">
        <v>287.55399999999997</v>
      </c>
      <c r="BC18" s="9">
        <v>251.654</v>
      </c>
      <c r="BD18" s="9">
        <v>133.41999999999999</v>
      </c>
      <c r="BE18" s="9">
        <v>118.23399999999999</v>
      </c>
      <c r="BF18" s="9">
        <v>389.93700000000001</v>
      </c>
      <c r="BG18" s="9">
        <v>220.61600000000001</v>
      </c>
      <c r="BH18" s="9">
        <v>169.32</v>
      </c>
      <c r="BI18" s="9">
        <v>257.21300000000002</v>
      </c>
      <c r="BJ18" s="9">
        <v>136.70500000000001</v>
      </c>
      <c r="BK18" s="9">
        <v>120.508</v>
      </c>
      <c r="BL18" s="9">
        <v>132.72300000000001</v>
      </c>
      <c r="BM18" s="9">
        <v>83.911000000000001</v>
      </c>
      <c r="BN18" s="9">
        <v>48.811999999999998</v>
      </c>
      <c r="BO18" s="9">
        <v>166.226</v>
      </c>
      <c r="BP18" s="9">
        <v>81.972999999999999</v>
      </c>
      <c r="BQ18" s="9">
        <v>84.253</v>
      </c>
      <c r="BR18" s="9">
        <v>1290.2529999999999</v>
      </c>
      <c r="BS18" s="9">
        <v>685.16300000000001</v>
      </c>
      <c r="BT18" s="9">
        <v>605.09</v>
      </c>
      <c r="BU18" s="9">
        <v>2150.3539999999998</v>
      </c>
      <c r="BV18" s="9">
        <v>1063.069</v>
      </c>
      <c r="BW18" s="9">
        <v>1087.2860000000001</v>
      </c>
      <c r="BX18" s="9">
        <v>424.37900000000002</v>
      </c>
      <c r="BY18" s="9">
        <v>201.22399999999999</v>
      </c>
      <c r="BZ18" s="9">
        <v>223.155</v>
      </c>
      <c r="CA18" s="9">
        <v>315.57600000000002</v>
      </c>
      <c r="CB18" s="9">
        <v>145.88900000000001</v>
      </c>
      <c r="CC18" s="9">
        <v>169.68700000000001</v>
      </c>
      <c r="CD18" s="9">
        <v>225.24199999999999</v>
      </c>
      <c r="CE18" s="9">
        <v>110.34099999999999</v>
      </c>
      <c r="CF18" s="9">
        <v>114.901</v>
      </c>
      <c r="CG18" s="9">
        <v>90.334000000000003</v>
      </c>
      <c r="CH18" s="9">
        <v>35.548000000000002</v>
      </c>
      <c r="CI18" s="9">
        <v>54.784999999999997</v>
      </c>
      <c r="CJ18" s="9">
        <v>34.429000000000002</v>
      </c>
      <c r="CK18" s="9">
        <v>10.493</v>
      </c>
      <c r="CL18" s="9">
        <v>23.936</v>
      </c>
      <c r="CM18" s="9">
        <v>29.738</v>
      </c>
      <c r="CN18" s="9">
        <v>17.911000000000001</v>
      </c>
      <c r="CO18" s="9">
        <v>11.827</v>
      </c>
      <c r="CP18" s="9">
        <v>79.064999999999998</v>
      </c>
      <c r="CQ18" s="9">
        <v>37.423000000000002</v>
      </c>
      <c r="CR18" s="9">
        <v>41.642000000000003</v>
      </c>
      <c r="CS18" s="9">
        <v>204.65299999999999</v>
      </c>
      <c r="CT18" s="9">
        <v>96.594999999999999</v>
      </c>
      <c r="CU18" s="9">
        <v>108.059</v>
      </c>
      <c r="CV18" s="9">
        <v>137.88300000000001</v>
      </c>
      <c r="CW18" s="9">
        <v>65.91</v>
      </c>
      <c r="CX18" s="9">
        <v>71.974000000000004</v>
      </c>
      <c r="CY18" s="9">
        <v>13.273999999999999</v>
      </c>
      <c r="CZ18" s="9">
        <v>3.2890000000000001</v>
      </c>
      <c r="DA18" s="9">
        <v>9.9849999999999994</v>
      </c>
      <c r="DB18" s="9">
        <v>66.77</v>
      </c>
      <c r="DC18" s="9">
        <v>30.684999999999999</v>
      </c>
      <c r="DD18" s="9">
        <v>36.085000000000001</v>
      </c>
      <c r="DE18" s="9">
        <v>70.375</v>
      </c>
      <c r="DF18" s="9">
        <v>40.713000000000001</v>
      </c>
      <c r="DG18" s="9">
        <v>29.663</v>
      </c>
      <c r="DH18" s="9">
        <v>23.817</v>
      </c>
      <c r="DI18" s="9">
        <v>15.891999999999999</v>
      </c>
      <c r="DJ18" s="9">
        <v>7.9249999999999998</v>
      </c>
      <c r="DK18" s="9">
        <v>28.341999999999999</v>
      </c>
      <c r="DL18" s="9">
        <v>16.062999999999999</v>
      </c>
      <c r="DM18" s="9">
        <v>12.279</v>
      </c>
      <c r="DN18" s="9">
        <v>6.1429999999999998</v>
      </c>
      <c r="DO18" s="9">
        <v>3.0830000000000002</v>
      </c>
      <c r="DP18" s="9">
        <v>3.0609999999999999</v>
      </c>
      <c r="DQ18" s="9">
        <v>42.033000000000001</v>
      </c>
      <c r="DR18" s="9">
        <v>24.649000000000001</v>
      </c>
      <c r="DS18" s="9">
        <v>17.384</v>
      </c>
      <c r="DT18" s="9">
        <v>265.60599999999999</v>
      </c>
      <c r="DU18" s="9">
        <v>137.886</v>
      </c>
      <c r="DV18" s="9">
        <v>127.72</v>
      </c>
      <c r="DW18" s="9">
        <v>52.168999999999997</v>
      </c>
      <c r="DX18" s="9">
        <v>25.503</v>
      </c>
      <c r="DY18" s="9">
        <v>26.666</v>
      </c>
      <c r="DZ18" s="9">
        <v>14.505000000000001</v>
      </c>
      <c r="EA18" s="9">
        <v>7.2679999999999998</v>
      </c>
      <c r="EB18" s="9">
        <v>7.2370000000000001</v>
      </c>
      <c r="EC18" s="9">
        <v>13.712999999999999</v>
      </c>
      <c r="ED18" s="9">
        <v>7.0739999999999998</v>
      </c>
      <c r="EE18" s="9">
        <v>6.6390000000000002</v>
      </c>
      <c r="EF18" s="9">
        <v>23.951000000000001</v>
      </c>
      <c r="EG18" s="9">
        <v>11.161</v>
      </c>
      <c r="EH18" s="9">
        <v>12.79</v>
      </c>
      <c r="EI18" s="9">
        <v>213.43700000000001</v>
      </c>
      <c r="EJ18" s="9">
        <v>112.383</v>
      </c>
      <c r="EK18" s="9">
        <v>101.054</v>
      </c>
      <c r="EL18" s="9">
        <v>85.808999999999997</v>
      </c>
      <c r="EM18" s="9">
        <v>44.902999999999999</v>
      </c>
      <c r="EN18" s="9">
        <v>40.905999999999999</v>
      </c>
      <c r="EO18" s="9">
        <v>21.007000000000001</v>
      </c>
      <c r="EP18" s="9">
        <v>11.188000000000001</v>
      </c>
      <c r="EQ18" s="9">
        <v>9.8190000000000008</v>
      </c>
      <c r="ER18" s="9">
        <v>27.167000000000002</v>
      </c>
      <c r="ES18" s="9">
        <v>13.696</v>
      </c>
      <c r="ET18" s="9">
        <v>13.471</v>
      </c>
      <c r="EU18" s="9">
        <v>37.634</v>
      </c>
      <c r="EV18" s="9">
        <v>20.018999999999998</v>
      </c>
      <c r="EW18" s="9">
        <v>17.616</v>
      </c>
      <c r="EX18" s="9">
        <v>127.628</v>
      </c>
      <c r="EY18" s="9">
        <v>67.48</v>
      </c>
      <c r="EZ18" s="9">
        <v>60.148000000000003</v>
      </c>
      <c r="FA18" s="9">
        <v>46.856000000000002</v>
      </c>
      <c r="FB18" s="9">
        <v>23.859000000000002</v>
      </c>
      <c r="FC18" s="9">
        <v>22.995999999999999</v>
      </c>
      <c r="FD18" s="9">
        <v>80.772000000000006</v>
      </c>
      <c r="FE18" s="9">
        <v>43.621000000000002</v>
      </c>
      <c r="FF18" s="9">
        <v>37.152000000000001</v>
      </c>
      <c r="FG18" s="9">
        <v>47.741</v>
      </c>
      <c r="FH18" s="9">
        <v>24.751000000000001</v>
      </c>
      <c r="FI18" s="9">
        <v>22.99</v>
      </c>
      <c r="FJ18" s="9">
        <v>33.030999999999999</v>
      </c>
      <c r="FK18" s="9">
        <v>18.87</v>
      </c>
      <c r="FL18" s="9">
        <v>14.162000000000001</v>
      </c>
      <c r="FM18" s="9">
        <v>23.193000000000001</v>
      </c>
      <c r="FN18" s="9">
        <v>11.846</v>
      </c>
      <c r="FO18" s="9">
        <v>11.347</v>
      </c>
      <c r="FP18" s="9">
        <v>242.41300000000001</v>
      </c>
      <c r="FQ18" s="9">
        <v>126.04</v>
      </c>
      <c r="FR18" s="9">
        <v>116.373</v>
      </c>
      <c r="FS18" s="9">
        <v>443.05700000000002</v>
      </c>
      <c r="FT18" s="9">
        <v>217.928</v>
      </c>
      <c r="FU18" s="9">
        <v>225.12899999999999</v>
      </c>
      <c r="FV18" s="9">
        <v>74.622</v>
      </c>
      <c r="FW18" s="9">
        <v>35.268000000000001</v>
      </c>
      <c r="FX18" s="9">
        <v>39.353999999999999</v>
      </c>
      <c r="FY18" s="9">
        <v>55.412999999999997</v>
      </c>
      <c r="FZ18" s="9">
        <v>27.486999999999998</v>
      </c>
      <c r="GA18" s="9">
        <v>27.925000000000001</v>
      </c>
      <c r="GB18" s="9">
        <v>36.33</v>
      </c>
      <c r="GC18" s="9">
        <v>18.632000000000001</v>
      </c>
      <c r="GD18" s="9">
        <v>17.698</v>
      </c>
      <c r="GE18" s="9">
        <v>19.082000000000001</v>
      </c>
      <c r="GF18" s="9">
        <v>8.8550000000000004</v>
      </c>
      <c r="GG18" s="9">
        <v>10.227</v>
      </c>
      <c r="GH18" s="9">
        <v>7.02</v>
      </c>
      <c r="GI18" s="9">
        <v>2.9849999999999999</v>
      </c>
      <c r="GJ18" s="9">
        <v>4.0350000000000001</v>
      </c>
      <c r="GK18" s="9">
        <v>3.85</v>
      </c>
      <c r="GL18" s="9">
        <v>1.7490000000000001</v>
      </c>
      <c r="GM18" s="9">
        <v>2.1019999999999999</v>
      </c>
      <c r="GN18" s="9">
        <v>15.359</v>
      </c>
      <c r="GO18" s="9">
        <v>6.032</v>
      </c>
      <c r="GP18" s="9">
        <v>9.327</v>
      </c>
      <c r="GQ18" s="9">
        <v>31.190999999999999</v>
      </c>
      <c r="GR18" s="9">
        <v>13.798999999999999</v>
      </c>
      <c r="GS18" s="9">
        <v>17.391999999999999</v>
      </c>
      <c r="GT18" s="9">
        <v>20.260000000000002</v>
      </c>
      <c r="GU18" s="9">
        <v>10.058</v>
      </c>
      <c r="GV18" s="9">
        <v>10.202</v>
      </c>
      <c r="GW18" s="9">
        <v>2.2789999999999999</v>
      </c>
      <c r="GX18" s="9">
        <v>0.76900000000000002</v>
      </c>
      <c r="GY18" s="9">
        <v>1.51</v>
      </c>
      <c r="GZ18" s="9">
        <v>10.930999999999999</v>
      </c>
      <c r="HA18" s="9">
        <v>3.7410000000000001</v>
      </c>
      <c r="HB18" s="9">
        <v>7.1890000000000001</v>
      </c>
      <c r="HC18" s="9">
        <v>11.212</v>
      </c>
      <c r="HD18" s="9">
        <v>5.827</v>
      </c>
      <c r="HE18" s="9">
        <v>5.3840000000000003</v>
      </c>
      <c r="HF18" s="9">
        <v>2.5179999999999998</v>
      </c>
      <c r="HG18" s="9">
        <v>1.385</v>
      </c>
      <c r="HH18" s="9">
        <v>1.133</v>
      </c>
      <c r="HI18" s="9">
        <v>2.9319999999999999</v>
      </c>
      <c r="HJ18" s="9">
        <v>1.788</v>
      </c>
      <c r="HK18" s="9">
        <v>1.145</v>
      </c>
      <c r="HL18" s="9">
        <v>0.92</v>
      </c>
      <c r="HM18" s="9">
        <v>0.66600000000000004</v>
      </c>
      <c r="HN18" s="9">
        <v>0.254</v>
      </c>
      <c r="HO18" s="9">
        <v>8.2789999999999999</v>
      </c>
      <c r="HP18" s="9">
        <v>4.04</v>
      </c>
      <c r="HQ18" s="9">
        <v>4.2389999999999999</v>
      </c>
      <c r="HR18" s="9">
        <v>121.254</v>
      </c>
      <c r="HS18" s="9">
        <v>62.591000000000001</v>
      </c>
      <c r="HT18" s="9">
        <v>58.662999999999997</v>
      </c>
      <c r="HU18" s="9">
        <v>26.43</v>
      </c>
      <c r="HV18" s="9">
        <v>13.355</v>
      </c>
      <c r="HW18" s="9">
        <v>13.074999999999999</v>
      </c>
      <c r="HX18" s="9">
        <v>5.6950000000000003</v>
      </c>
      <c r="HY18" s="9">
        <v>2.887</v>
      </c>
      <c r="HZ18" s="9">
        <v>2.8079999999999998</v>
      </c>
      <c r="IA18" s="9">
        <v>7.1070000000000002</v>
      </c>
      <c r="IB18" s="9">
        <v>3.6819999999999999</v>
      </c>
      <c r="IC18" s="9">
        <v>3.4239999999999999</v>
      </c>
      <c r="ID18" s="9">
        <v>13.628</v>
      </c>
      <c r="IE18" s="9">
        <v>6.7850000000000001</v>
      </c>
      <c r="IF18" s="9">
        <v>6.843</v>
      </c>
      <c r="IG18" s="9">
        <v>94.823999999999998</v>
      </c>
      <c r="IH18" s="9">
        <v>49.235999999999997</v>
      </c>
      <c r="II18" s="9">
        <v>45.588000000000001</v>
      </c>
      <c r="IJ18" s="9">
        <v>45.511000000000003</v>
      </c>
      <c r="IK18" s="9">
        <v>22.562000000000001</v>
      </c>
      <c r="IL18" s="9">
        <v>22.95</v>
      </c>
      <c r="IM18" s="9">
        <v>13.762</v>
      </c>
      <c r="IN18" s="9">
        <v>6.109</v>
      </c>
      <c r="IO18" s="9">
        <v>7.6539999999999999</v>
      </c>
      <c r="IP18" s="9">
        <v>12.71</v>
      </c>
      <c r="IQ18" s="9">
        <v>6.306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4286</vt:i4>
      </vt:variant>
    </vt:vector>
  </HeadingPairs>
  <TitlesOfParts>
    <vt:vector size="4296" baseType="lpstr">
      <vt:lpstr>Contents</vt:lpstr>
      <vt:lpstr>Table 1.1</vt:lpstr>
      <vt:lpstr>Table 1.2</vt:lpstr>
      <vt:lpstr>Index</vt:lpstr>
      <vt:lpstr>Data1</vt:lpstr>
      <vt:lpstr>Data2</vt:lpstr>
      <vt:lpstr>Data3</vt:lpstr>
      <vt:lpstr>Data4</vt:lpstr>
      <vt:lpstr>Data5</vt:lpstr>
      <vt:lpstr>Data6</vt:lpstr>
      <vt:lpstr>A126251658C</vt:lpstr>
      <vt:lpstr>A126251658C_Data</vt:lpstr>
      <vt:lpstr>A126251658C_Latest</vt:lpstr>
      <vt:lpstr>A126251662V</vt:lpstr>
      <vt:lpstr>A126251662V_Data</vt:lpstr>
      <vt:lpstr>A126251662V_Latest</vt:lpstr>
      <vt:lpstr>A126251666C</vt:lpstr>
      <vt:lpstr>A126251666C_Data</vt:lpstr>
      <vt:lpstr>A126251666C_Latest</vt:lpstr>
      <vt:lpstr>A126251670V</vt:lpstr>
      <vt:lpstr>A126251670V_Data</vt:lpstr>
      <vt:lpstr>A126251670V_Latest</vt:lpstr>
      <vt:lpstr>A126251674C</vt:lpstr>
      <vt:lpstr>A126251674C_Data</vt:lpstr>
      <vt:lpstr>A126251674C_Latest</vt:lpstr>
      <vt:lpstr>A126251678L</vt:lpstr>
      <vt:lpstr>A126251678L_Data</vt:lpstr>
      <vt:lpstr>A126251678L_Latest</vt:lpstr>
      <vt:lpstr>A126251682C</vt:lpstr>
      <vt:lpstr>A126251682C_Data</vt:lpstr>
      <vt:lpstr>A126251682C_Latest</vt:lpstr>
      <vt:lpstr>A126251686L</vt:lpstr>
      <vt:lpstr>A126251686L_Data</vt:lpstr>
      <vt:lpstr>A126251686L_Latest</vt:lpstr>
      <vt:lpstr>A126251690C</vt:lpstr>
      <vt:lpstr>A126251690C_Data</vt:lpstr>
      <vt:lpstr>A126251690C_Latest</vt:lpstr>
      <vt:lpstr>A126251694L</vt:lpstr>
      <vt:lpstr>A126251694L_Data</vt:lpstr>
      <vt:lpstr>A126251694L_Latest</vt:lpstr>
      <vt:lpstr>A126251698W</vt:lpstr>
      <vt:lpstr>A126251698W_Data</vt:lpstr>
      <vt:lpstr>A126251698W_Latest</vt:lpstr>
      <vt:lpstr>A126251702A</vt:lpstr>
      <vt:lpstr>A126251702A_Data</vt:lpstr>
      <vt:lpstr>A126251702A_Latest</vt:lpstr>
      <vt:lpstr>A126251706K</vt:lpstr>
      <vt:lpstr>A126251706K_Data</vt:lpstr>
      <vt:lpstr>A126251706K_Latest</vt:lpstr>
      <vt:lpstr>A126251710A</vt:lpstr>
      <vt:lpstr>A126251710A_Data</vt:lpstr>
      <vt:lpstr>A126251710A_Latest</vt:lpstr>
      <vt:lpstr>A126251714K</vt:lpstr>
      <vt:lpstr>A126251714K_Data</vt:lpstr>
      <vt:lpstr>A126251714K_Latest</vt:lpstr>
      <vt:lpstr>A126251718V</vt:lpstr>
      <vt:lpstr>A126251718V_Data</vt:lpstr>
      <vt:lpstr>A126251718V_Latest</vt:lpstr>
      <vt:lpstr>A126251722K</vt:lpstr>
      <vt:lpstr>A126251722K_Data</vt:lpstr>
      <vt:lpstr>A126251722K_Latest</vt:lpstr>
      <vt:lpstr>A126251726V</vt:lpstr>
      <vt:lpstr>A126251726V_Data</vt:lpstr>
      <vt:lpstr>A126251726V_Latest</vt:lpstr>
      <vt:lpstr>A126251730K</vt:lpstr>
      <vt:lpstr>A126251730K_Data</vt:lpstr>
      <vt:lpstr>A126251730K_Latest</vt:lpstr>
      <vt:lpstr>A126251734V</vt:lpstr>
      <vt:lpstr>A126251734V_Data</vt:lpstr>
      <vt:lpstr>A126251734V_Latest</vt:lpstr>
      <vt:lpstr>A126251738C</vt:lpstr>
      <vt:lpstr>A126251738C_Data</vt:lpstr>
      <vt:lpstr>A126251738C_Latest</vt:lpstr>
      <vt:lpstr>A126251742V</vt:lpstr>
      <vt:lpstr>A126251742V_Data</vt:lpstr>
      <vt:lpstr>A126251742V_Latest</vt:lpstr>
      <vt:lpstr>A126251746C</vt:lpstr>
      <vt:lpstr>A126251746C_Data</vt:lpstr>
      <vt:lpstr>A126251746C_Latest</vt:lpstr>
      <vt:lpstr>A126251750V</vt:lpstr>
      <vt:lpstr>A126251750V_Data</vt:lpstr>
      <vt:lpstr>A126251750V_Latest</vt:lpstr>
      <vt:lpstr>A126251754C</vt:lpstr>
      <vt:lpstr>A126251754C_Data</vt:lpstr>
      <vt:lpstr>A126251754C_Latest</vt:lpstr>
      <vt:lpstr>A126251758L</vt:lpstr>
      <vt:lpstr>A126251758L_Data</vt:lpstr>
      <vt:lpstr>A126251758L_Latest</vt:lpstr>
      <vt:lpstr>A126251762C</vt:lpstr>
      <vt:lpstr>A126251762C_Data</vt:lpstr>
      <vt:lpstr>A126251762C_Latest</vt:lpstr>
      <vt:lpstr>A126251766L</vt:lpstr>
      <vt:lpstr>A126251766L_Data</vt:lpstr>
      <vt:lpstr>A126251766L_Latest</vt:lpstr>
      <vt:lpstr>A126251770C</vt:lpstr>
      <vt:lpstr>A126251770C_Data</vt:lpstr>
      <vt:lpstr>A126251770C_Latest</vt:lpstr>
      <vt:lpstr>A126251774L</vt:lpstr>
      <vt:lpstr>A126251774L_Data</vt:lpstr>
      <vt:lpstr>A126251774L_Latest</vt:lpstr>
      <vt:lpstr>A126251778W</vt:lpstr>
      <vt:lpstr>A126251778W_Data</vt:lpstr>
      <vt:lpstr>A126251778W_Latest</vt:lpstr>
      <vt:lpstr>A126251782L</vt:lpstr>
      <vt:lpstr>A126251782L_Data</vt:lpstr>
      <vt:lpstr>A126251782L_Latest</vt:lpstr>
      <vt:lpstr>A126251786W</vt:lpstr>
      <vt:lpstr>A126251786W_Data</vt:lpstr>
      <vt:lpstr>A126251786W_Latest</vt:lpstr>
      <vt:lpstr>A126251790L</vt:lpstr>
      <vt:lpstr>A126251790L_Data</vt:lpstr>
      <vt:lpstr>A126251790L_Latest</vt:lpstr>
      <vt:lpstr>A126251794W</vt:lpstr>
      <vt:lpstr>A126251794W_Data</vt:lpstr>
      <vt:lpstr>A126251794W_Latest</vt:lpstr>
      <vt:lpstr>A126251798F</vt:lpstr>
      <vt:lpstr>A126251798F_Data</vt:lpstr>
      <vt:lpstr>A126251798F_Latest</vt:lpstr>
      <vt:lpstr>A126251802K</vt:lpstr>
      <vt:lpstr>A126251802K_Data</vt:lpstr>
      <vt:lpstr>A126251802K_Latest</vt:lpstr>
      <vt:lpstr>A126251806V</vt:lpstr>
      <vt:lpstr>A126251806V_Data</vt:lpstr>
      <vt:lpstr>A126251806V_Latest</vt:lpstr>
      <vt:lpstr>A126251810K</vt:lpstr>
      <vt:lpstr>A126251810K_Data</vt:lpstr>
      <vt:lpstr>A126251810K_Latest</vt:lpstr>
      <vt:lpstr>A126251814V</vt:lpstr>
      <vt:lpstr>A126251814V_Data</vt:lpstr>
      <vt:lpstr>A126251814V_Latest</vt:lpstr>
      <vt:lpstr>A126251818C</vt:lpstr>
      <vt:lpstr>A126251818C_Data</vt:lpstr>
      <vt:lpstr>A126251818C_Latest</vt:lpstr>
      <vt:lpstr>A126251822V</vt:lpstr>
      <vt:lpstr>A126251822V_Data</vt:lpstr>
      <vt:lpstr>A126251822V_Latest</vt:lpstr>
      <vt:lpstr>A126251826C</vt:lpstr>
      <vt:lpstr>A126251826C_Data</vt:lpstr>
      <vt:lpstr>A126251826C_Latest</vt:lpstr>
      <vt:lpstr>A126251830V</vt:lpstr>
      <vt:lpstr>A126251830V_Data</vt:lpstr>
      <vt:lpstr>A126251830V_Latest</vt:lpstr>
      <vt:lpstr>A126251834C</vt:lpstr>
      <vt:lpstr>A126251834C_Data</vt:lpstr>
      <vt:lpstr>A126251834C_Latest</vt:lpstr>
      <vt:lpstr>A126251838L</vt:lpstr>
      <vt:lpstr>A126251838L_Data</vt:lpstr>
      <vt:lpstr>A126251838L_Latest</vt:lpstr>
      <vt:lpstr>A126251842C</vt:lpstr>
      <vt:lpstr>A126251842C_Data</vt:lpstr>
      <vt:lpstr>A126251842C_Latest</vt:lpstr>
      <vt:lpstr>A126251846L</vt:lpstr>
      <vt:lpstr>A126251846L_Data</vt:lpstr>
      <vt:lpstr>A126251846L_Latest</vt:lpstr>
      <vt:lpstr>A126251850C</vt:lpstr>
      <vt:lpstr>A126251850C_Data</vt:lpstr>
      <vt:lpstr>A126251850C_Latest</vt:lpstr>
      <vt:lpstr>A126251854L</vt:lpstr>
      <vt:lpstr>A126251854L_Data</vt:lpstr>
      <vt:lpstr>A126251854L_Latest</vt:lpstr>
      <vt:lpstr>A126251858W</vt:lpstr>
      <vt:lpstr>A126251858W_Data</vt:lpstr>
      <vt:lpstr>A126251858W_Latest</vt:lpstr>
      <vt:lpstr>A126251862L</vt:lpstr>
      <vt:lpstr>A126251862L_Data</vt:lpstr>
      <vt:lpstr>A126251862L_Latest</vt:lpstr>
      <vt:lpstr>A126251866W</vt:lpstr>
      <vt:lpstr>A126251866W_Data</vt:lpstr>
      <vt:lpstr>A126251866W_Latest</vt:lpstr>
      <vt:lpstr>A126251870L</vt:lpstr>
      <vt:lpstr>A126251870L_Data</vt:lpstr>
      <vt:lpstr>A126251870L_Latest</vt:lpstr>
      <vt:lpstr>A126251874W</vt:lpstr>
      <vt:lpstr>A126251874W_Data</vt:lpstr>
      <vt:lpstr>A126251874W_Latest</vt:lpstr>
      <vt:lpstr>A126251878F</vt:lpstr>
      <vt:lpstr>A126251878F_Data</vt:lpstr>
      <vt:lpstr>A126251878F_Latest</vt:lpstr>
      <vt:lpstr>A126251882W</vt:lpstr>
      <vt:lpstr>A126251882W_Data</vt:lpstr>
      <vt:lpstr>A126251882W_Latest</vt:lpstr>
      <vt:lpstr>A126251886F</vt:lpstr>
      <vt:lpstr>A126251886F_Data</vt:lpstr>
      <vt:lpstr>A126251886F_Latest</vt:lpstr>
      <vt:lpstr>A126251890W</vt:lpstr>
      <vt:lpstr>A126251890W_Data</vt:lpstr>
      <vt:lpstr>A126251890W_Latest</vt:lpstr>
      <vt:lpstr>A126251894F</vt:lpstr>
      <vt:lpstr>A126251894F_Data</vt:lpstr>
      <vt:lpstr>A126251894F_Latest</vt:lpstr>
      <vt:lpstr>A126251898R</vt:lpstr>
      <vt:lpstr>A126251898R_Data</vt:lpstr>
      <vt:lpstr>A126251898R_Latest</vt:lpstr>
      <vt:lpstr>A126251902V</vt:lpstr>
      <vt:lpstr>A126251902V_Data</vt:lpstr>
      <vt:lpstr>A126251902V_Latest</vt:lpstr>
      <vt:lpstr>A126251906C</vt:lpstr>
      <vt:lpstr>A126251906C_Data</vt:lpstr>
      <vt:lpstr>A126251906C_Latest</vt:lpstr>
      <vt:lpstr>A126251910V</vt:lpstr>
      <vt:lpstr>A126251910V_Data</vt:lpstr>
      <vt:lpstr>A126251910V_Latest</vt:lpstr>
      <vt:lpstr>A126251914C</vt:lpstr>
      <vt:lpstr>A126251914C_Data</vt:lpstr>
      <vt:lpstr>A126251914C_Latest</vt:lpstr>
      <vt:lpstr>A126251918L</vt:lpstr>
      <vt:lpstr>A126251918L_Data</vt:lpstr>
      <vt:lpstr>A126251918L_Latest</vt:lpstr>
      <vt:lpstr>A126251922C</vt:lpstr>
      <vt:lpstr>A126251922C_Data</vt:lpstr>
      <vt:lpstr>A126251922C_Latest</vt:lpstr>
      <vt:lpstr>A126251926L</vt:lpstr>
      <vt:lpstr>A126251926L_Data</vt:lpstr>
      <vt:lpstr>A126251926L_Latest</vt:lpstr>
      <vt:lpstr>A126251930C</vt:lpstr>
      <vt:lpstr>A126251930C_Data</vt:lpstr>
      <vt:lpstr>A126251930C_Latest</vt:lpstr>
      <vt:lpstr>A126251934L</vt:lpstr>
      <vt:lpstr>A126251934L_Data</vt:lpstr>
      <vt:lpstr>A126251934L_Latest</vt:lpstr>
      <vt:lpstr>A126251938W</vt:lpstr>
      <vt:lpstr>A126251938W_Data</vt:lpstr>
      <vt:lpstr>A126251938W_Latest</vt:lpstr>
      <vt:lpstr>A126251942L</vt:lpstr>
      <vt:lpstr>A126251942L_Data</vt:lpstr>
      <vt:lpstr>A126251942L_Latest</vt:lpstr>
      <vt:lpstr>A126251946W</vt:lpstr>
      <vt:lpstr>A126251946W_Data</vt:lpstr>
      <vt:lpstr>A126251946W_Latest</vt:lpstr>
      <vt:lpstr>A126251950L</vt:lpstr>
      <vt:lpstr>A126251950L_Data</vt:lpstr>
      <vt:lpstr>A126251950L_Latest</vt:lpstr>
      <vt:lpstr>A126251954W</vt:lpstr>
      <vt:lpstr>A126251954W_Data</vt:lpstr>
      <vt:lpstr>A126251954W_Latest</vt:lpstr>
      <vt:lpstr>A126251958F</vt:lpstr>
      <vt:lpstr>A126251958F_Data</vt:lpstr>
      <vt:lpstr>A126251958F_Latest</vt:lpstr>
      <vt:lpstr>A126251962W</vt:lpstr>
      <vt:lpstr>A126251962W_Data</vt:lpstr>
      <vt:lpstr>A126251962W_Latest</vt:lpstr>
      <vt:lpstr>A126251966F</vt:lpstr>
      <vt:lpstr>A126251966F_Data</vt:lpstr>
      <vt:lpstr>A126251966F_Latest</vt:lpstr>
      <vt:lpstr>A126251970W</vt:lpstr>
      <vt:lpstr>A126251970W_Data</vt:lpstr>
      <vt:lpstr>A126251970W_Latest</vt:lpstr>
      <vt:lpstr>A126251974F</vt:lpstr>
      <vt:lpstr>A126251974F_Data</vt:lpstr>
      <vt:lpstr>A126251974F_Latest</vt:lpstr>
      <vt:lpstr>A126251978R</vt:lpstr>
      <vt:lpstr>A126251978R_Data</vt:lpstr>
      <vt:lpstr>A126251978R_Latest</vt:lpstr>
      <vt:lpstr>A126251982F</vt:lpstr>
      <vt:lpstr>A126251982F_Data</vt:lpstr>
      <vt:lpstr>A126251982F_Latest</vt:lpstr>
      <vt:lpstr>A126251986R</vt:lpstr>
      <vt:lpstr>A126251986R_Data</vt:lpstr>
      <vt:lpstr>A126251986R_Latest</vt:lpstr>
      <vt:lpstr>A126251990F</vt:lpstr>
      <vt:lpstr>A126251990F_Data</vt:lpstr>
      <vt:lpstr>A126251990F_Latest</vt:lpstr>
      <vt:lpstr>A126251994R</vt:lpstr>
      <vt:lpstr>A126251994R_Data</vt:lpstr>
      <vt:lpstr>A126251994R_Latest</vt:lpstr>
      <vt:lpstr>A126251998X</vt:lpstr>
      <vt:lpstr>A126251998X_Data</vt:lpstr>
      <vt:lpstr>A126251998X_Latest</vt:lpstr>
      <vt:lpstr>A126252002F</vt:lpstr>
      <vt:lpstr>A126252002F_Data</vt:lpstr>
      <vt:lpstr>A126252002F_Latest</vt:lpstr>
      <vt:lpstr>A126252006R</vt:lpstr>
      <vt:lpstr>A126252006R_Data</vt:lpstr>
      <vt:lpstr>A126252006R_Latest</vt:lpstr>
      <vt:lpstr>A126252010F</vt:lpstr>
      <vt:lpstr>A126252010F_Data</vt:lpstr>
      <vt:lpstr>A126252010F_Latest</vt:lpstr>
      <vt:lpstr>A126252014R</vt:lpstr>
      <vt:lpstr>A126252014R_Data</vt:lpstr>
      <vt:lpstr>A126252014R_Latest</vt:lpstr>
      <vt:lpstr>A126252018X</vt:lpstr>
      <vt:lpstr>A126252018X_Data</vt:lpstr>
      <vt:lpstr>A126252018X_Latest</vt:lpstr>
      <vt:lpstr>A126252022R</vt:lpstr>
      <vt:lpstr>A126252022R_Data</vt:lpstr>
      <vt:lpstr>A126252022R_Latest</vt:lpstr>
      <vt:lpstr>A126252026X</vt:lpstr>
      <vt:lpstr>A126252026X_Data</vt:lpstr>
      <vt:lpstr>A126252026X_Latest</vt:lpstr>
      <vt:lpstr>A126252030R</vt:lpstr>
      <vt:lpstr>A126252030R_Data</vt:lpstr>
      <vt:lpstr>A126252030R_Latest</vt:lpstr>
      <vt:lpstr>A126252034X</vt:lpstr>
      <vt:lpstr>A126252034X_Data</vt:lpstr>
      <vt:lpstr>A126252034X_Latest</vt:lpstr>
      <vt:lpstr>A126252038J</vt:lpstr>
      <vt:lpstr>A126252038J_Data</vt:lpstr>
      <vt:lpstr>A126252038J_Latest</vt:lpstr>
      <vt:lpstr>A126252042X</vt:lpstr>
      <vt:lpstr>A126252042X_Data</vt:lpstr>
      <vt:lpstr>A126252042X_Latest</vt:lpstr>
      <vt:lpstr>A126252046J</vt:lpstr>
      <vt:lpstr>A126252046J_Data</vt:lpstr>
      <vt:lpstr>A126252046J_Latest</vt:lpstr>
      <vt:lpstr>A126252050X</vt:lpstr>
      <vt:lpstr>A126252050X_Data</vt:lpstr>
      <vt:lpstr>A126252050X_Latest</vt:lpstr>
      <vt:lpstr>A126252054J</vt:lpstr>
      <vt:lpstr>A126252054J_Data</vt:lpstr>
      <vt:lpstr>A126252054J_Latest</vt:lpstr>
      <vt:lpstr>A126252058T</vt:lpstr>
      <vt:lpstr>A126252058T_Data</vt:lpstr>
      <vt:lpstr>A126252058T_Latest</vt:lpstr>
      <vt:lpstr>A126252062J</vt:lpstr>
      <vt:lpstr>A126252062J_Data</vt:lpstr>
      <vt:lpstr>A126252062J_Latest</vt:lpstr>
      <vt:lpstr>A126252066T</vt:lpstr>
      <vt:lpstr>A126252066T_Data</vt:lpstr>
      <vt:lpstr>A126252066T_Latest</vt:lpstr>
      <vt:lpstr>A126252070J</vt:lpstr>
      <vt:lpstr>A126252070J_Data</vt:lpstr>
      <vt:lpstr>A126252070J_Latest</vt:lpstr>
      <vt:lpstr>A126252074T</vt:lpstr>
      <vt:lpstr>A126252074T_Data</vt:lpstr>
      <vt:lpstr>A126252074T_Latest</vt:lpstr>
      <vt:lpstr>A126252078A</vt:lpstr>
      <vt:lpstr>A126252078A_Data</vt:lpstr>
      <vt:lpstr>A126252078A_Latest</vt:lpstr>
      <vt:lpstr>A126252082T</vt:lpstr>
      <vt:lpstr>A126252082T_Data</vt:lpstr>
      <vt:lpstr>A126252082T_Latest</vt:lpstr>
      <vt:lpstr>A126252086A</vt:lpstr>
      <vt:lpstr>A126252086A_Data</vt:lpstr>
      <vt:lpstr>A126252086A_Latest</vt:lpstr>
      <vt:lpstr>A126252090T</vt:lpstr>
      <vt:lpstr>A126252090T_Data</vt:lpstr>
      <vt:lpstr>A126252090T_Latest</vt:lpstr>
      <vt:lpstr>A126252094A</vt:lpstr>
      <vt:lpstr>A126252094A_Data</vt:lpstr>
      <vt:lpstr>A126252094A_Latest</vt:lpstr>
      <vt:lpstr>A126252098K</vt:lpstr>
      <vt:lpstr>A126252098K_Data</vt:lpstr>
      <vt:lpstr>A126252098K_Latest</vt:lpstr>
      <vt:lpstr>A126252102R</vt:lpstr>
      <vt:lpstr>A126252102R_Data</vt:lpstr>
      <vt:lpstr>A126252102R_Latest</vt:lpstr>
      <vt:lpstr>A126252106X</vt:lpstr>
      <vt:lpstr>A126252106X_Data</vt:lpstr>
      <vt:lpstr>A126252106X_Latest</vt:lpstr>
      <vt:lpstr>A126252110R</vt:lpstr>
      <vt:lpstr>A126252110R_Data</vt:lpstr>
      <vt:lpstr>A126252110R_Latest</vt:lpstr>
      <vt:lpstr>A126252114X</vt:lpstr>
      <vt:lpstr>A126252114X_Data</vt:lpstr>
      <vt:lpstr>A126252114X_Latest</vt:lpstr>
      <vt:lpstr>A126252118J</vt:lpstr>
      <vt:lpstr>A126252118J_Data</vt:lpstr>
      <vt:lpstr>A126252118J_Latest</vt:lpstr>
      <vt:lpstr>A126252122X</vt:lpstr>
      <vt:lpstr>A126252122X_Data</vt:lpstr>
      <vt:lpstr>A126252122X_Latest</vt:lpstr>
      <vt:lpstr>A126252126J</vt:lpstr>
      <vt:lpstr>A126252126J_Data</vt:lpstr>
      <vt:lpstr>A126252126J_Latest</vt:lpstr>
      <vt:lpstr>A126252130X</vt:lpstr>
      <vt:lpstr>A126252130X_Data</vt:lpstr>
      <vt:lpstr>A126252130X_Latest</vt:lpstr>
      <vt:lpstr>A126252134J</vt:lpstr>
      <vt:lpstr>A126252134J_Data</vt:lpstr>
      <vt:lpstr>A126252134J_Latest</vt:lpstr>
      <vt:lpstr>A126252138T</vt:lpstr>
      <vt:lpstr>A126252138T_Data</vt:lpstr>
      <vt:lpstr>A126252138T_Latest</vt:lpstr>
      <vt:lpstr>A126252142J</vt:lpstr>
      <vt:lpstr>A126252142J_Data</vt:lpstr>
      <vt:lpstr>A126252142J_Latest</vt:lpstr>
      <vt:lpstr>A126252146T</vt:lpstr>
      <vt:lpstr>A126252146T_Data</vt:lpstr>
      <vt:lpstr>A126252146T_Latest</vt:lpstr>
      <vt:lpstr>A126252150J</vt:lpstr>
      <vt:lpstr>A126252150J_Data</vt:lpstr>
      <vt:lpstr>A126252150J_Latest</vt:lpstr>
      <vt:lpstr>A126252154T</vt:lpstr>
      <vt:lpstr>A126252154T_Data</vt:lpstr>
      <vt:lpstr>A126252154T_Latest</vt:lpstr>
      <vt:lpstr>A126252158A</vt:lpstr>
      <vt:lpstr>A126252158A_Data</vt:lpstr>
      <vt:lpstr>A126252158A_Latest</vt:lpstr>
      <vt:lpstr>A126252162T</vt:lpstr>
      <vt:lpstr>A126252162T_Data</vt:lpstr>
      <vt:lpstr>A126252162T_Latest</vt:lpstr>
      <vt:lpstr>A126252166A</vt:lpstr>
      <vt:lpstr>A126252166A_Data</vt:lpstr>
      <vt:lpstr>A126252166A_Latest</vt:lpstr>
      <vt:lpstr>A126252170T</vt:lpstr>
      <vt:lpstr>A126252170T_Data</vt:lpstr>
      <vt:lpstr>A126252170T_Latest</vt:lpstr>
      <vt:lpstr>A126252174A</vt:lpstr>
      <vt:lpstr>A126252174A_Data</vt:lpstr>
      <vt:lpstr>A126252174A_Latest</vt:lpstr>
      <vt:lpstr>A126252178K</vt:lpstr>
      <vt:lpstr>A126252178K_Data</vt:lpstr>
      <vt:lpstr>A126252178K_Latest</vt:lpstr>
      <vt:lpstr>A126252182A</vt:lpstr>
      <vt:lpstr>A126252182A_Data</vt:lpstr>
      <vt:lpstr>A126252182A_Latest</vt:lpstr>
      <vt:lpstr>A126252186K</vt:lpstr>
      <vt:lpstr>A126252186K_Data</vt:lpstr>
      <vt:lpstr>A126252186K_Latest</vt:lpstr>
      <vt:lpstr>A126252190A</vt:lpstr>
      <vt:lpstr>A126252190A_Data</vt:lpstr>
      <vt:lpstr>A126252190A_Latest</vt:lpstr>
      <vt:lpstr>A126252194K</vt:lpstr>
      <vt:lpstr>A126252194K_Data</vt:lpstr>
      <vt:lpstr>A126252194K_Latest</vt:lpstr>
      <vt:lpstr>A126252198V</vt:lpstr>
      <vt:lpstr>A126252198V_Data</vt:lpstr>
      <vt:lpstr>A126252198V_Latest</vt:lpstr>
      <vt:lpstr>A126252202X</vt:lpstr>
      <vt:lpstr>A126252202X_Data</vt:lpstr>
      <vt:lpstr>A126252202X_Latest</vt:lpstr>
      <vt:lpstr>A126252206J</vt:lpstr>
      <vt:lpstr>A126252206J_Data</vt:lpstr>
      <vt:lpstr>A126252206J_Latest</vt:lpstr>
      <vt:lpstr>A126252210X</vt:lpstr>
      <vt:lpstr>A126252210X_Data</vt:lpstr>
      <vt:lpstr>A126252210X_Latest</vt:lpstr>
      <vt:lpstr>A126252214J</vt:lpstr>
      <vt:lpstr>A126252214J_Data</vt:lpstr>
      <vt:lpstr>A126252214J_Latest</vt:lpstr>
      <vt:lpstr>A126252218T</vt:lpstr>
      <vt:lpstr>A126252218T_Data</vt:lpstr>
      <vt:lpstr>A126252218T_Latest</vt:lpstr>
      <vt:lpstr>A126252222J</vt:lpstr>
      <vt:lpstr>A126252222J_Data</vt:lpstr>
      <vt:lpstr>A126252222J_Latest</vt:lpstr>
      <vt:lpstr>A126252226T</vt:lpstr>
      <vt:lpstr>A126252226T_Data</vt:lpstr>
      <vt:lpstr>A126252226T_Latest</vt:lpstr>
      <vt:lpstr>A126252230J</vt:lpstr>
      <vt:lpstr>A126252230J_Data</vt:lpstr>
      <vt:lpstr>A126252230J_Latest</vt:lpstr>
      <vt:lpstr>A126252234T</vt:lpstr>
      <vt:lpstr>A126252234T_Data</vt:lpstr>
      <vt:lpstr>A126252234T_Latest</vt:lpstr>
      <vt:lpstr>A126252238A</vt:lpstr>
      <vt:lpstr>A126252238A_Data</vt:lpstr>
      <vt:lpstr>A126252238A_Latest</vt:lpstr>
      <vt:lpstr>A126252242T</vt:lpstr>
      <vt:lpstr>A126252242T_Data</vt:lpstr>
      <vt:lpstr>A126252242T_Latest</vt:lpstr>
      <vt:lpstr>A126252246A</vt:lpstr>
      <vt:lpstr>A126252246A_Data</vt:lpstr>
      <vt:lpstr>A126252246A_Latest</vt:lpstr>
      <vt:lpstr>A126252250T</vt:lpstr>
      <vt:lpstr>A126252250T_Data</vt:lpstr>
      <vt:lpstr>A126252250T_Latest</vt:lpstr>
      <vt:lpstr>A126252254A</vt:lpstr>
      <vt:lpstr>A126252254A_Data</vt:lpstr>
      <vt:lpstr>A126252254A_Latest</vt:lpstr>
      <vt:lpstr>A126252258K</vt:lpstr>
      <vt:lpstr>A126252258K_Data</vt:lpstr>
      <vt:lpstr>A126252258K_Latest</vt:lpstr>
      <vt:lpstr>A126252262A</vt:lpstr>
      <vt:lpstr>A126252262A_Data</vt:lpstr>
      <vt:lpstr>A126252262A_Latest</vt:lpstr>
      <vt:lpstr>A126252266K</vt:lpstr>
      <vt:lpstr>A126252266K_Data</vt:lpstr>
      <vt:lpstr>A126252266K_Latest</vt:lpstr>
      <vt:lpstr>A126252270A</vt:lpstr>
      <vt:lpstr>A126252270A_Data</vt:lpstr>
      <vt:lpstr>A126252270A_Latest</vt:lpstr>
      <vt:lpstr>A126252274K</vt:lpstr>
      <vt:lpstr>A126252274K_Data</vt:lpstr>
      <vt:lpstr>A126252274K_Latest</vt:lpstr>
      <vt:lpstr>A126252278V</vt:lpstr>
      <vt:lpstr>A126252278V_Data</vt:lpstr>
      <vt:lpstr>A126252278V_Latest</vt:lpstr>
      <vt:lpstr>A126252282K</vt:lpstr>
      <vt:lpstr>A126252282K_Data</vt:lpstr>
      <vt:lpstr>A126252282K_Latest</vt:lpstr>
      <vt:lpstr>A126252286V</vt:lpstr>
      <vt:lpstr>A126252286V_Data</vt:lpstr>
      <vt:lpstr>A126252286V_Latest</vt:lpstr>
      <vt:lpstr>A126252290K</vt:lpstr>
      <vt:lpstr>A126252290K_Data</vt:lpstr>
      <vt:lpstr>A126252290K_Latest</vt:lpstr>
      <vt:lpstr>A126252294V</vt:lpstr>
      <vt:lpstr>A126252294V_Data</vt:lpstr>
      <vt:lpstr>A126252294V_Latest</vt:lpstr>
      <vt:lpstr>A126252298C</vt:lpstr>
      <vt:lpstr>A126252298C_Data</vt:lpstr>
      <vt:lpstr>A126252298C_Latest</vt:lpstr>
      <vt:lpstr>A126252302J</vt:lpstr>
      <vt:lpstr>A126252302J_Data</vt:lpstr>
      <vt:lpstr>A126252302J_Latest</vt:lpstr>
      <vt:lpstr>A126252306T</vt:lpstr>
      <vt:lpstr>A126252306T_Data</vt:lpstr>
      <vt:lpstr>A126252306T_Latest</vt:lpstr>
      <vt:lpstr>A126252310J</vt:lpstr>
      <vt:lpstr>A126252310J_Data</vt:lpstr>
      <vt:lpstr>A126252310J_Latest</vt:lpstr>
      <vt:lpstr>A126252314T</vt:lpstr>
      <vt:lpstr>A126252314T_Data</vt:lpstr>
      <vt:lpstr>A126252314T_Latest</vt:lpstr>
      <vt:lpstr>A126252318A</vt:lpstr>
      <vt:lpstr>A126252318A_Data</vt:lpstr>
      <vt:lpstr>A126252318A_Latest</vt:lpstr>
      <vt:lpstr>A126252322T</vt:lpstr>
      <vt:lpstr>A126252322T_Data</vt:lpstr>
      <vt:lpstr>A126252322T_Latest</vt:lpstr>
      <vt:lpstr>A126252326A</vt:lpstr>
      <vt:lpstr>A126252326A_Data</vt:lpstr>
      <vt:lpstr>A126252326A_Latest</vt:lpstr>
      <vt:lpstr>A126252330T</vt:lpstr>
      <vt:lpstr>A126252330T_Data</vt:lpstr>
      <vt:lpstr>A126252330T_Latest</vt:lpstr>
      <vt:lpstr>A126252334A</vt:lpstr>
      <vt:lpstr>A126252334A_Data</vt:lpstr>
      <vt:lpstr>A126252334A_Latest</vt:lpstr>
      <vt:lpstr>A126252338K</vt:lpstr>
      <vt:lpstr>A126252338K_Data</vt:lpstr>
      <vt:lpstr>A126252338K_Latest</vt:lpstr>
      <vt:lpstr>A126252342A</vt:lpstr>
      <vt:lpstr>A126252342A_Data</vt:lpstr>
      <vt:lpstr>A126252342A_Latest</vt:lpstr>
      <vt:lpstr>A126252346K</vt:lpstr>
      <vt:lpstr>A126252346K_Data</vt:lpstr>
      <vt:lpstr>A126252346K_Latest</vt:lpstr>
      <vt:lpstr>A126252350A</vt:lpstr>
      <vt:lpstr>A126252350A_Data</vt:lpstr>
      <vt:lpstr>A126252350A_Latest</vt:lpstr>
      <vt:lpstr>A126252354K</vt:lpstr>
      <vt:lpstr>A126252354K_Data</vt:lpstr>
      <vt:lpstr>A126252354K_Latest</vt:lpstr>
      <vt:lpstr>A126252358V</vt:lpstr>
      <vt:lpstr>A126252358V_Data</vt:lpstr>
      <vt:lpstr>A126252358V_Latest</vt:lpstr>
      <vt:lpstr>A126252362K</vt:lpstr>
      <vt:lpstr>A126252362K_Data</vt:lpstr>
      <vt:lpstr>A126252362K_Latest</vt:lpstr>
      <vt:lpstr>A126252366V</vt:lpstr>
      <vt:lpstr>A126252366V_Data</vt:lpstr>
      <vt:lpstr>A126252366V_Latest</vt:lpstr>
      <vt:lpstr>A126252370K</vt:lpstr>
      <vt:lpstr>A126252370K_Data</vt:lpstr>
      <vt:lpstr>A126252370K_Latest</vt:lpstr>
      <vt:lpstr>A126252374V</vt:lpstr>
      <vt:lpstr>A126252374V_Data</vt:lpstr>
      <vt:lpstr>A126252374V_Latest</vt:lpstr>
      <vt:lpstr>A126252378C</vt:lpstr>
      <vt:lpstr>A126252378C_Data</vt:lpstr>
      <vt:lpstr>A126252378C_Latest</vt:lpstr>
      <vt:lpstr>A126252382V</vt:lpstr>
      <vt:lpstr>A126252382V_Data</vt:lpstr>
      <vt:lpstr>A126252382V_Latest</vt:lpstr>
      <vt:lpstr>A126252386C</vt:lpstr>
      <vt:lpstr>A126252386C_Data</vt:lpstr>
      <vt:lpstr>A126252386C_Latest</vt:lpstr>
      <vt:lpstr>A126252390V</vt:lpstr>
      <vt:lpstr>A126252390V_Data</vt:lpstr>
      <vt:lpstr>A126252390V_Latest</vt:lpstr>
      <vt:lpstr>A126252394C</vt:lpstr>
      <vt:lpstr>A126252394C_Data</vt:lpstr>
      <vt:lpstr>A126252394C_Latest</vt:lpstr>
      <vt:lpstr>A126252398L</vt:lpstr>
      <vt:lpstr>A126252398L_Data</vt:lpstr>
      <vt:lpstr>A126252398L_Latest</vt:lpstr>
      <vt:lpstr>A126252402T</vt:lpstr>
      <vt:lpstr>A126252402T_Data</vt:lpstr>
      <vt:lpstr>A126252402T_Latest</vt:lpstr>
      <vt:lpstr>A126252406A</vt:lpstr>
      <vt:lpstr>A126252406A_Data</vt:lpstr>
      <vt:lpstr>A126252406A_Latest</vt:lpstr>
      <vt:lpstr>A126252410T</vt:lpstr>
      <vt:lpstr>A126252410T_Data</vt:lpstr>
      <vt:lpstr>A126252410T_Latest</vt:lpstr>
      <vt:lpstr>A126252414A</vt:lpstr>
      <vt:lpstr>A126252414A_Data</vt:lpstr>
      <vt:lpstr>A126252414A_Latest</vt:lpstr>
      <vt:lpstr>A126252418K</vt:lpstr>
      <vt:lpstr>A126252418K_Data</vt:lpstr>
      <vt:lpstr>A126252418K_Latest</vt:lpstr>
      <vt:lpstr>A126252422A</vt:lpstr>
      <vt:lpstr>A126252422A_Data</vt:lpstr>
      <vt:lpstr>A126252422A_Latest</vt:lpstr>
      <vt:lpstr>A126252426K</vt:lpstr>
      <vt:lpstr>A126252426K_Data</vt:lpstr>
      <vt:lpstr>A126252426K_Latest</vt:lpstr>
      <vt:lpstr>A126252430A</vt:lpstr>
      <vt:lpstr>A126252430A_Data</vt:lpstr>
      <vt:lpstr>A126252430A_Latest</vt:lpstr>
      <vt:lpstr>A126252434K</vt:lpstr>
      <vt:lpstr>A126252434K_Data</vt:lpstr>
      <vt:lpstr>A126252434K_Latest</vt:lpstr>
      <vt:lpstr>A126252438V</vt:lpstr>
      <vt:lpstr>A126252438V_Data</vt:lpstr>
      <vt:lpstr>A126252438V_Latest</vt:lpstr>
      <vt:lpstr>A126252442K</vt:lpstr>
      <vt:lpstr>A126252442K_Data</vt:lpstr>
      <vt:lpstr>A126252442K_Latest</vt:lpstr>
      <vt:lpstr>A126252446V</vt:lpstr>
      <vt:lpstr>A126252446V_Data</vt:lpstr>
      <vt:lpstr>A126252446V_Latest</vt:lpstr>
      <vt:lpstr>A126252450K</vt:lpstr>
      <vt:lpstr>A126252450K_Data</vt:lpstr>
      <vt:lpstr>A126252450K_Latest</vt:lpstr>
      <vt:lpstr>A126252454V</vt:lpstr>
      <vt:lpstr>A126252454V_Data</vt:lpstr>
      <vt:lpstr>A126252454V_Latest</vt:lpstr>
      <vt:lpstr>A126252458C</vt:lpstr>
      <vt:lpstr>A126252458C_Data</vt:lpstr>
      <vt:lpstr>A126252458C_Latest</vt:lpstr>
      <vt:lpstr>A126252462V</vt:lpstr>
      <vt:lpstr>A126252462V_Data</vt:lpstr>
      <vt:lpstr>A126252462V_Latest</vt:lpstr>
      <vt:lpstr>A126252466C</vt:lpstr>
      <vt:lpstr>A126252466C_Data</vt:lpstr>
      <vt:lpstr>A126252466C_Latest</vt:lpstr>
      <vt:lpstr>A126252470V</vt:lpstr>
      <vt:lpstr>A126252470V_Data</vt:lpstr>
      <vt:lpstr>A126252470V_Latest</vt:lpstr>
      <vt:lpstr>A126252474C</vt:lpstr>
      <vt:lpstr>A126252474C_Data</vt:lpstr>
      <vt:lpstr>A126252474C_Latest</vt:lpstr>
      <vt:lpstr>A126252478L</vt:lpstr>
      <vt:lpstr>A126252478L_Data</vt:lpstr>
      <vt:lpstr>A126252478L_Latest</vt:lpstr>
      <vt:lpstr>A126252482C</vt:lpstr>
      <vt:lpstr>A126252482C_Data</vt:lpstr>
      <vt:lpstr>A126252482C_Latest</vt:lpstr>
      <vt:lpstr>A126252486L</vt:lpstr>
      <vt:lpstr>A126252486L_Data</vt:lpstr>
      <vt:lpstr>A126252486L_Latest</vt:lpstr>
      <vt:lpstr>A126252490C</vt:lpstr>
      <vt:lpstr>A126252490C_Data</vt:lpstr>
      <vt:lpstr>A126252490C_Latest</vt:lpstr>
      <vt:lpstr>A126252494L</vt:lpstr>
      <vt:lpstr>A126252494L_Data</vt:lpstr>
      <vt:lpstr>A126252494L_Latest</vt:lpstr>
      <vt:lpstr>A126252498W</vt:lpstr>
      <vt:lpstr>A126252498W_Data</vt:lpstr>
      <vt:lpstr>A126252498W_Latest</vt:lpstr>
      <vt:lpstr>A126252502A</vt:lpstr>
      <vt:lpstr>A126252502A_Data</vt:lpstr>
      <vt:lpstr>A126252502A_Latest</vt:lpstr>
      <vt:lpstr>A126252506K</vt:lpstr>
      <vt:lpstr>A126252506K_Data</vt:lpstr>
      <vt:lpstr>A126252506K_Latest</vt:lpstr>
      <vt:lpstr>A126252510A</vt:lpstr>
      <vt:lpstr>A126252510A_Data</vt:lpstr>
      <vt:lpstr>A126252510A_Latest</vt:lpstr>
      <vt:lpstr>A126252514K</vt:lpstr>
      <vt:lpstr>A126252514K_Data</vt:lpstr>
      <vt:lpstr>A126252514K_Latest</vt:lpstr>
      <vt:lpstr>A126252518V</vt:lpstr>
      <vt:lpstr>A126252518V_Data</vt:lpstr>
      <vt:lpstr>A126252518V_Latest</vt:lpstr>
      <vt:lpstr>A126252522K</vt:lpstr>
      <vt:lpstr>A126252522K_Data</vt:lpstr>
      <vt:lpstr>A126252522K_Latest</vt:lpstr>
      <vt:lpstr>A126252526V</vt:lpstr>
      <vt:lpstr>A126252526V_Data</vt:lpstr>
      <vt:lpstr>A126252526V_Latest</vt:lpstr>
      <vt:lpstr>A126252530K</vt:lpstr>
      <vt:lpstr>A126252530K_Data</vt:lpstr>
      <vt:lpstr>A126252530K_Latest</vt:lpstr>
      <vt:lpstr>A126252534V</vt:lpstr>
      <vt:lpstr>A126252534V_Data</vt:lpstr>
      <vt:lpstr>A126252534V_Latest</vt:lpstr>
      <vt:lpstr>A126252538C</vt:lpstr>
      <vt:lpstr>A126252538C_Data</vt:lpstr>
      <vt:lpstr>A126252538C_Latest</vt:lpstr>
      <vt:lpstr>A126252542V</vt:lpstr>
      <vt:lpstr>A126252542V_Data</vt:lpstr>
      <vt:lpstr>A126252542V_Latest</vt:lpstr>
      <vt:lpstr>A126252546C</vt:lpstr>
      <vt:lpstr>A126252546C_Data</vt:lpstr>
      <vt:lpstr>A126252546C_Latest</vt:lpstr>
      <vt:lpstr>A126252550V</vt:lpstr>
      <vt:lpstr>A126252550V_Data</vt:lpstr>
      <vt:lpstr>A126252550V_Latest</vt:lpstr>
      <vt:lpstr>A126252554C</vt:lpstr>
      <vt:lpstr>A126252554C_Data</vt:lpstr>
      <vt:lpstr>A126252554C_Latest</vt:lpstr>
      <vt:lpstr>A126252558L</vt:lpstr>
      <vt:lpstr>A126252558L_Data</vt:lpstr>
      <vt:lpstr>A126252558L_Latest</vt:lpstr>
      <vt:lpstr>A126252562C</vt:lpstr>
      <vt:lpstr>A126252562C_Data</vt:lpstr>
      <vt:lpstr>A126252562C_Latest</vt:lpstr>
      <vt:lpstr>A126252566L</vt:lpstr>
      <vt:lpstr>A126252566L_Data</vt:lpstr>
      <vt:lpstr>A126252566L_Latest</vt:lpstr>
      <vt:lpstr>A126252570C</vt:lpstr>
      <vt:lpstr>A126252570C_Data</vt:lpstr>
      <vt:lpstr>A126252570C_Latest</vt:lpstr>
      <vt:lpstr>A126252574L</vt:lpstr>
      <vt:lpstr>A126252574L_Data</vt:lpstr>
      <vt:lpstr>A126252574L_Latest</vt:lpstr>
      <vt:lpstr>A126252578W</vt:lpstr>
      <vt:lpstr>A126252578W_Data</vt:lpstr>
      <vt:lpstr>A126252578W_Latest</vt:lpstr>
      <vt:lpstr>A126252582L</vt:lpstr>
      <vt:lpstr>A126252582L_Data</vt:lpstr>
      <vt:lpstr>A126252582L_Latest</vt:lpstr>
      <vt:lpstr>A126252586W</vt:lpstr>
      <vt:lpstr>A126252586W_Data</vt:lpstr>
      <vt:lpstr>A126252586W_Latest</vt:lpstr>
      <vt:lpstr>A126252590L</vt:lpstr>
      <vt:lpstr>A126252590L_Data</vt:lpstr>
      <vt:lpstr>A126252590L_Latest</vt:lpstr>
      <vt:lpstr>A126252594W</vt:lpstr>
      <vt:lpstr>A126252594W_Data</vt:lpstr>
      <vt:lpstr>A126252594W_Latest</vt:lpstr>
      <vt:lpstr>A126252598F</vt:lpstr>
      <vt:lpstr>A126252598F_Data</vt:lpstr>
      <vt:lpstr>A126252598F_Latest</vt:lpstr>
      <vt:lpstr>A126252602K</vt:lpstr>
      <vt:lpstr>A126252602K_Data</vt:lpstr>
      <vt:lpstr>A126252602K_Latest</vt:lpstr>
      <vt:lpstr>A126252606V</vt:lpstr>
      <vt:lpstr>A126252606V_Data</vt:lpstr>
      <vt:lpstr>A126252606V_Latest</vt:lpstr>
      <vt:lpstr>A126252610K</vt:lpstr>
      <vt:lpstr>A126252610K_Data</vt:lpstr>
      <vt:lpstr>A126252610K_Latest</vt:lpstr>
      <vt:lpstr>A126252614V</vt:lpstr>
      <vt:lpstr>A126252614V_Data</vt:lpstr>
      <vt:lpstr>A126252614V_Latest</vt:lpstr>
      <vt:lpstr>A126252618C</vt:lpstr>
      <vt:lpstr>A126252618C_Data</vt:lpstr>
      <vt:lpstr>A126252618C_Latest</vt:lpstr>
      <vt:lpstr>A126252622V</vt:lpstr>
      <vt:lpstr>A126252622V_Data</vt:lpstr>
      <vt:lpstr>A126252622V_Latest</vt:lpstr>
      <vt:lpstr>A126252626C</vt:lpstr>
      <vt:lpstr>A126252626C_Data</vt:lpstr>
      <vt:lpstr>A126252626C_Latest</vt:lpstr>
      <vt:lpstr>A126252630V</vt:lpstr>
      <vt:lpstr>A126252630V_Data</vt:lpstr>
      <vt:lpstr>A126252630V_Latest</vt:lpstr>
      <vt:lpstr>A126252634C</vt:lpstr>
      <vt:lpstr>A126252634C_Data</vt:lpstr>
      <vt:lpstr>A126252634C_Latest</vt:lpstr>
      <vt:lpstr>A126252638L</vt:lpstr>
      <vt:lpstr>A126252638L_Data</vt:lpstr>
      <vt:lpstr>A126252638L_Latest</vt:lpstr>
      <vt:lpstr>A126252642C</vt:lpstr>
      <vt:lpstr>A126252642C_Data</vt:lpstr>
      <vt:lpstr>A126252642C_Latest</vt:lpstr>
      <vt:lpstr>A126252646L</vt:lpstr>
      <vt:lpstr>A126252646L_Data</vt:lpstr>
      <vt:lpstr>A126252646L_Latest</vt:lpstr>
      <vt:lpstr>A126252650C</vt:lpstr>
      <vt:lpstr>A126252650C_Data</vt:lpstr>
      <vt:lpstr>A126252650C_Latest</vt:lpstr>
      <vt:lpstr>A126252654L</vt:lpstr>
      <vt:lpstr>A126252654L_Data</vt:lpstr>
      <vt:lpstr>A126252654L_Latest</vt:lpstr>
      <vt:lpstr>A126252658W</vt:lpstr>
      <vt:lpstr>A126252658W_Data</vt:lpstr>
      <vt:lpstr>A126252658W_Latest</vt:lpstr>
      <vt:lpstr>A126252662L</vt:lpstr>
      <vt:lpstr>A126252662L_Data</vt:lpstr>
      <vt:lpstr>A126252662L_Latest</vt:lpstr>
      <vt:lpstr>A126252666W</vt:lpstr>
      <vt:lpstr>A126252666W_Data</vt:lpstr>
      <vt:lpstr>A126252666W_Latest</vt:lpstr>
      <vt:lpstr>A126252670L</vt:lpstr>
      <vt:lpstr>A126252670L_Data</vt:lpstr>
      <vt:lpstr>A126252670L_Latest</vt:lpstr>
      <vt:lpstr>A126252674W</vt:lpstr>
      <vt:lpstr>A126252674W_Data</vt:lpstr>
      <vt:lpstr>A126252674W_Latest</vt:lpstr>
      <vt:lpstr>A126252678F</vt:lpstr>
      <vt:lpstr>A126252678F_Data</vt:lpstr>
      <vt:lpstr>A126252678F_Latest</vt:lpstr>
      <vt:lpstr>A126252682W</vt:lpstr>
      <vt:lpstr>A126252682W_Data</vt:lpstr>
      <vt:lpstr>A126252682W_Latest</vt:lpstr>
      <vt:lpstr>A126252686F</vt:lpstr>
      <vt:lpstr>A126252686F_Data</vt:lpstr>
      <vt:lpstr>A126252686F_Latest</vt:lpstr>
      <vt:lpstr>A126252690W</vt:lpstr>
      <vt:lpstr>A126252690W_Data</vt:lpstr>
      <vt:lpstr>A126252690W_Latest</vt:lpstr>
      <vt:lpstr>A126252694F</vt:lpstr>
      <vt:lpstr>A126252694F_Data</vt:lpstr>
      <vt:lpstr>A126252694F_Latest</vt:lpstr>
      <vt:lpstr>A126252698R</vt:lpstr>
      <vt:lpstr>A126252698R_Data</vt:lpstr>
      <vt:lpstr>A126252698R_Latest</vt:lpstr>
      <vt:lpstr>A126252702V</vt:lpstr>
      <vt:lpstr>A126252702V_Data</vt:lpstr>
      <vt:lpstr>A126252702V_Latest</vt:lpstr>
      <vt:lpstr>A126252706C</vt:lpstr>
      <vt:lpstr>A126252706C_Data</vt:lpstr>
      <vt:lpstr>A126252706C_Latest</vt:lpstr>
      <vt:lpstr>A126252710V</vt:lpstr>
      <vt:lpstr>A126252710V_Data</vt:lpstr>
      <vt:lpstr>A126252710V_Latest</vt:lpstr>
      <vt:lpstr>A126252714C</vt:lpstr>
      <vt:lpstr>A126252714C_Data</vt:lpstr>
      <vt:lpstr>A126252714C_Latest</vt:lpstr>
      <vt:lpstr>A126252718L</vt:lpstr>
      <vt:lpstr>A126252718L_Data</vt:lpstr>
      <vt:lpstr>A126252718L_Latest</vt:lpstr>
      <vt:lpstr>A126252722C</vt:lpstr>
      <vt:lpstr>A126252722C_Data</vt:lpstr>
      <vt:lpstr>A126252722C_Latest</vt:lpstr>
      <vt:lpstr>A126252726L</vt:lpstr>
      <vt:lpstr>A126252726L_Data</vt:lpstr>
      <vt:lpstr>A126252726L_Latest</vt:lpstr>
      <vt:lpstr>A126252730C</vt:lpstr>
      <vt:lpstr>A126252730C_Data</vt:lpstr>
      <vt:lpstr>A126252730C_Latest</vt:lpstr>
      <vt:lpstr>A126252734L</vt:lpstr>
      <vt:lpstr>A126252734L_Data</vt:lpstr>
      <vt:lpstr>A126252734L_Latest</vt:lpstr>
      <vt:lpstr>A126252738W</vt:lpstr>
      <vt:lpstr>A126252738W_Data</vt:lpstr>
      <vt:lpstr>A126252738W_Latest</vt:lpstr>
      <vt:lpstr>A126252742L</vt:lpstr>
      <vt:lpstr>A126252742L_Data</vt:lpstr>
      <vt:lpstr>A126252742L_Latest</vt:lpstr>
      <vt:lpstr>A126252746W</vt:lpstr>
      <vt:lpstr>A126252746W_Data</vt:lpstr>
      <vt:lpstr>A126252746W_Latest</vt:lpstr>
      <vt:lpstr>A126252750L</vt:lpstr>
      <vt:lpstr>A126252750L_Data</vt:lpstr>
      <vt:lpstr>A126252750L_Latest</vt:lpstr>
      <vt:lpstr>A126252754W</vt:lpstr>
      <vt:lpstr>A126252754W_Data</vt:lpstr>
      <vt:lpstr>A126252754W_Latest</vt:lpstr>
      <vt:lpstr>A126252758F</vt:lpstr>
      <vt:lpstr>A126252758F_Data</vt:lpstr>
      <vt:lpstr>A126252758F_Latest</vt:lpstr>
      <vt:lpstr>A126252762W</vt:lpstr>
      <vt:lpstr>A126252762W_Data</vt:lpstr>
      <vt:lpstr>A126252762W_Latest</vt:lpstr>
      <vt:lpstr>A126252766F</vt:lpstr>
      <vt:lpstr>A126252766F_Data</vt:lpstr>
      <vt:lpstr>A126252766F_Latest</vt:lpstr>
      <vt:lpstr>A126252770W</vt:lpstr>
      <vt:lpstr>A126252770W_Data</vt:lpstr>
      <vt:lpstr>A126252770W_Latest</vt:lpstr>
      <vt:lpstr>A126252774F</vt:lpstr>
      <vt:lpstr>A126252774F_Data</vt:lpstr>
      <vt:lpstr>A126252774F_Latest</vt:lpstr>
      <vt:lpstr>A126252778R</vt:lpstr>
      <vt:lpstr>A126252778R_Data</vt:lpstr>
      <vt:lpstr>A126252778R_Latest</vt:lpstr>
      <vt:lpstr>A126252782F</vt:lpstr>
      <vt:lpstr>A126252782F_Data</vt:lpstr>
      <vt:lpstr>A126252782F_Latest</vt:lpstr>
      <vt:lpstr>A126252786R</vt:lpstr>
      <vt:lpstr>A126252786R_Data</vt:lpstr>
      <vt:lpstr>A126252786R_Latest</vt:lpstr>
      <vt:lpstr>A126252790F</vt:lpstr>
      <vt:lpstr>A126252790F_Data</vt:lpstr>
      <vt:lpstr>A126252790F_Latest</vt:lpstr>
      <vt:lpstr>A126252794R</vt:lpstr>
      <vt:lpstr>A126252794R_Data</vt:lpstr>
      <vt:lpstr>A126252794R_Latest</vt:lpstr>
      <vt:lpstr>A126252798X</vt:lpstr>
      <vt:lpstr>A126252798X_Data</vt:lpstr>
      <vt:lpstr>A126252798X_Latest</vt:lpstr>
      <vt:lpstr>A126252802C</vt:lpstr>
      <vt:lpstr>A126252802C_Data</vt:lpstr>
      <vt:lpstr>A126252802C_Latest</vt:lpstr>
      <vt:lpstr>A126252806L</vt:lpstr>
      <vt:lpstr>A126252806L_Data</vt:lpstr>
      <vt:lpstr>A126252806L_Latest</vt:lpstr>
      <vt:lpstr>A126252810C</vt:lpstr>
      <vt:lpstr>A126252810C_Data</vt:lpstr>
      <vt:lpstr>A126252810C_Latest</vt:lpstr>
      <vt:lpstr>A126252814L</vt:lpstr>
      <vt:lpstr>A126252814L_Data</vt:lpstr>
      <vt:lpstr>A126252814L_Latest</vt:lpstr>
      <vt:lpstr>A126252818W</vt:lpstr>
      <vt:lpstr>A126252818W_Data</vt:lpstr>
      <vt:lpstr>A126252818W_Latest</vt:lpstr>
      <vt:lpstr>A126252822L</vt:lpstr>
      <vt:lpstr>A126252822L_Data</vt:lpstr>
      <vt:lpstr>A126252822L_Latest</vt:lpstr>
      <vt:lpstr>A126252826W</vt:lpstr>
      <vt:lpstr>A126252826W_Data</vt:lpstr>
      <vt:lpstr>A126252826W_Latest</vt:lpstr>
      <vt:lpstr>A126252830L</vt:lpstr>
      <vt:lpstr>A126252830L_Data</vt:lpstr>
      <vt:lpstr>A126252830L_Latest</vt:lpstr>
      <vt:lpstr>A126252834W</vt:lpstr>
      <vt:lpstr>A126252834W_Data</vt:lpstr>
      <vt:lpstr>A126252834W_Latest</vt:lpstr>
      <vt:lpstr>A126252838F</vt:lpstr>
      <vt:lpstr>A126252838F_Data</vt:lpstr>
      <vt:lpstr>A126252838F_Latest</vt:lpstr>
      <vt:lpstr>A126252842W</vt:lpstr>
      <vt:lpstr>A126252842W_Data</vt:lpstr>
      <vt:lpstr>A126252842W_Latest</vt:lpstr>
      <vt:lpstr>A126252846F</vt:lpstr>
      <vt:lpstr>A126252846F_Data</vt:lpstr>
      <vt:lpstr>A126252846F_Latest</vt:lpstr>
      <vt:lpstr>A126252850W</vt:lpstr>
      <vt:lpstr>A126252850W_Data</vt:lpstr>
      <vt:lpstr>A126252850W_Latest</vt:lpstr>
      <vt:lpstr>A126252854F</vt:lpstr>
      <vt:lpstr>A126252854F_Data</vt:lpstr>
      <vt:lpstr>A126252854F_Latest</vt:lpstr>
      <vt:lpstr>A126252858R</vt:lpstr>
      <vt:lpstr>A126252858R_Data</vt:lpstr>
      <vt:lpstr>A126252858R_Latest</vt:lpstr>
      <vt:lpstr>A126252862F</vt:lpstr>
      <vt:lpstr>A126252862F_Data</vt:lpstr>
      <vt:lpstr>A126252862F_Latest</vt:lpstr>
      <vt:lpstr>A126252866R</vt:lpstr>
      <vt:lpstr>A126252866R_Data</vt:lpstr>
      <vt:lpstr>A126252866R_Latest</vt:lpstr>
      <vt:lpstr>A126252870F</vt:lpstr>
      <vt:lpstr>A126252870F_Data</vt:lpstr>
      <vt:lpstr>A126252870F_Latest</vt:lpstr>
      <vt:lpstr>A126252874R</vt:lpstr>
      <vt:lpstr>A126252874R_Data</vt:lpstr>
      <vt:lpstr>A126252874R_Latest</vt:lpstr>
      <vt:lpstr>A126252878X</vt:lpstr>
      <vt:lpstr>A126252878X_Data</vt:lpstr>
      <vt:lpstr>A126252878X_Latest</vt:lpstr>
      <vt:lpstr>A126252882R</vt:lpstr>
      <vt:lpstr>A126252882R_Data</vt:lpstr>
      <vt:lpstr>A126252882R_Latest</vt:lpstr>
      <vt:lpstr>A126252886X</vt:lpstr>
      <vt:lpstr>A126252886X_Data</vt:lpstr>
      <vt:lpstr>A126252886X_Latest</vt:lpstr>
      <vt:lpstr>A126252890R</vt:lpstr>
      <vt:lpstr>A126252890R_Data</vt:lpstr>
      <vt:lpstr>A126252890R_Latest</vt:lpstr>
      <vt:lpstr>A126252894X</vt:lpstr>
      <vt:lpstr>A126252894X_Data</vt:lpstr>
      <vt:lpstr>A126252894X_Latest</vt:lpstr>
      <vt:lpstr>A126252898J</vt:lpstr>
      <vt:lpstr>A126252898J_Data</vt:lpstr>
      <vt:lpstr>A126252898J_Latest</vt:lpstr>
      <vt:lpstr>A126252902L</vt:lpstr>
      <vt:lpstr>A126252902L_Data</vt:lpstr>
      <vt:lpstr>A126252902L_Latest</vt:lpstr>
      <vt:lpstr>A126252906W</vt:lpstr>
      <vt:lpstr>A126252906W_Data</vt:lpstr>
      <vt:lpstr>A126252906W_Latest</vt:lpstr>
      <vt:lpstr>A126252910L</vt:lpstr>
      <vt:lpstr>A126252910L_Data</vt:lpstr>
      <vt:lpstr>A126252910L_Latest</vt:lpstr>
      <vt:lpstr>A126252914W</vt:lpstr>
      <vt:lpstr>A126252914W_Data</vt:lpstr>
      <vt:lpstr>A126252914W_Latest</vt:lpstr>
      <vt:lpstr>A126252918F</vt:lpstr>
      <vt:lpstr>A126252918F_Data</vt:lpstr>
      <vt:lpstr>A126252918F_Latest</vt:lpstr>
      <vt:lpstr>A126252922W</vt:lpstr>
      <vt:lpstr>A126252922W_Data</vt:lpstr>
      <vt:lpstr>A126252922W_Latest</vt:lpstr>
      <vt:lpstr>A126252926F</vt:lpstr>
      <vt:lpstr>A126252926F_Data</vt:lpstr>
      <vt:lpstr>A126252926F_Latest</vt:lpstr>
      <vt:lpstr>A126252930W</vt:lpstr>
      <vt:lpstr>A126252930W_Data</vt:lpstr>
      <vt:lpstr>A126252930W_Latest</vt:lpstr>
      <vt:lpstr>A126252934F</vt:lpstr>
      <vt:lpstr>A126252934F_Data</vt:lpstr>
      <vt:lpstr>A126252934F_Latest</vt:lpstr>
      <vt:lpstr>A126252938R</vt:lpstr>
      <vt:lpstr>A126252938R_Data</vt:lpstr>
      <vt:lpstr>A126252938R_Latest</vt:lpstr>
      <vt:lpstr>A126252942F</vt:lpstr>
      <vt:lpstr>A126252942F_Data</vt:lpstr>
      <vt:lpstr>A126252942F_Latest</vt:lpstr>
      <vt:lpstr>A126252946R</vt:lpstr>
      <vt:lpstr>A126252946R_Data</vt:lpstr>
      <vt:lpstr>A126252946R_Latest</vt:lpstr>
      <vt:lpstr>A126252950F</vt:lpstr>
      <vt:lpstr>A126252950F_Data</vt:lpstr>
      <vt:lpstr>A126252950F_Latest</vt:lpstr>
      <vt:lpstr>A126252954R</vt:lpstr>
      <vt:lpstr>A126252954R_Data</vt:lpstr>
      <vt:lpstr>A126252954R_Latest</vt:lpstr>
      <vt:lpstr>A126252958X</vt:lpstr>
      <vt:lpstr>A126252958X_Data</vt:lpstr>
      <vt:lpstr>A126252958X_Latest</vt:lpstr>
      <vt:lpstr>A126252962R</vt:lpstr>
      <vt:lpstr>A126252962R_Data</vt:lpstr>
      <vt:lpstr>A126252962R_Latest</vt:lpstr>
      <vt:lpstr>A126252966X</vt:lpstr>
      <vt:lpstr>A126252966X_Data</vt:lpstr>
      <vt:lpstr>A126252966X_Latest</vt:lpstr>
      <vt:lpstr>A126252970R</vt:lpstr>
      <vt:lpstr>A126252970R_Data</vt:lpstr>
      <vt:lpstr>A126252970R_Latest</vt:lpstr>
      <vt:lpstr>A126252974X</vt:lpstr>
      <vt:lpstr>A126252974X_Data</vt:lpstr>
      <vt:lpstr>A126252974X_Latest</vt:lpstr>
      <vt:lpstr>A126252978J</vt:lpstr>
      <vt:lpstr>A126252978J_Data</vt:lpstr>
      <vt:lpstr>A126252978J_Latest</vt:lpstr>
      <vt:lpstr>A126252982X</vt:lpstr>
      <vt:lpstr>A126252982X_Data</vt:lpstr>
      <vt:lpstr>A126252982X_Latest</vt:lpstr>
      <vt:lpstr>A126252986J</vt:lpstr>
      <vt:lpstr>A126252986J_Data</vt:lpstr>
      <vt:lpstr>A126252986J_Latest</vt:lpstr>
      <vt:lpstr>A126252990X</vt:lpstr>
      <vt:lpstr>A126252990X_Data</vt:lpstr>
      <vt:lpstr>A126252990X_Latest</vt:lpstr>
      <vt:lpstr>A126252994J</vt:lpstr>
      <vt:lpstr>A126252994J_Data</vt:lpstr>
      <vt:lpstr>A126252994J_Latest</vt:lpstr>
      <vt:lpstr>A126252998T</vt:lpstr>
      <vt:lpstr>A126252998T_Data</vt:lpstr>
      <vt:lpstr>A126252998T_Latest</vt:lpstr>
      <vt:lpstr>A126253002X</vt:lpstr>
      <vt:lpstr>A126253002X_Data</vt:lpstr>
      <vt:lpstr>A126253002X_Latest</vt:lpstr>
      <vt:lpstr>A126253006J</vt:lpstr>
      <vt:lpstr>A126253006J_Data</vt:lpstr>
      <vt:lpstr>A126253006J_Latest</vt:lpstr>
      <vt:lpstr>A126253010X</vt:lpstr>
      <vt:lpstr>A126253010X_Data</vt:lpstr>
      <vt:lpstr>A126253010X_Latest</vt:lpstr>
      <vt:lpstr>A126253014J</vt:lpstr>
      <vt:lpstr>A126253014J_Data</vt:lpstr>
      <vt:lpstr>A126253014J_Latest</vt:lpstr>
      <vt:lpstr>A126254106K</vt:lpstr>
      <vt:lpstr>A126254106K_Data</vt:lpstr>
      <vt:lpstr>A126254106K_Latest</vt:lpstr>
      <vt:lpstr>A126254110A</vt:lpstr>
      <vt:lpstr>A126254110A_Data</vt:lpstr>
      <vt:lpstr>A126254110A_Latest</vt:lpstr>
      <vt:lpstr>A126254114K</vt:lpstr>
      <vt:lpstr>A126254114K_Data</vt:lpstr>
      <vt:lpstr>A126254114K_Latest</vt:lpstr>
      <vt:lpstr>A126254118V</vt:lpstr>
      <vt:lpstr>A126254118V_Data</vt:lpstr>
      <vt:lpstr>A126254118V_Latest</vt:lpstr>
      <vt:lpstr>A126254122K</vt:lpstr>
      <vt:lpstr>A126254122K_Data</vt:lpstr>
      <vt:lpstr>A126254122K_Latest</vt:lpstr>
      <vt:lpstr>A126254126V</vt:lpstr>
      <vt:lpstr>A126254126V_Data</vt:lpstr>
      <vt:lpstr>A126254126V_Latest</vt:lpstr>
      <vt:lpstr>A126254130K</vt:lpstr>
      <vt:lpstr>A126254130K_Data</vt:lpstr>
      <vt:lpstr>A126254130K_Latest</vt:lpstr>
      <vt:lpstr>A126254134V</vt:lpstr>
      <vt:lpstr>A126254134V_Data</vt:lpstr>
      <vt:lpstr>A126254134V_Latest</vt:lpstr>
      <vt:lpstr>A126254138C</vt:lpstr>
      <vt:lpstr>A126254138C_Data</vt:lpstr>
      <vt:lpstr>A126254138C_Latest</vt:lpstr>
      <vt:lpstr>A126254142V</vt:lpstr>
      <vt:lpstr>A126254142V_Data</vt:lpstr>
      <vt:lpstr>A126254142V_Latest</vt:lpstr>
      <vt:lpstr>A126254146C</vt:lpstr>
      <vt:lpstr>A126254146C_Data</vt:lpstr>
      <vt:lpstr>A126254146C_Latest</vt:lpstr>
      <vt:lpstr>A126254150V</vt:lpstr>
      <vt:lpstr>A126254150V_Data</vt:lpstr>
      <vt:lpstr>A126254150V_Latest</vt:lpstr>
      <vt:lpstr>A126254154C</vt:lpstr>
      <vt:lpstr>A126254154C_Data</vt:lpstr>
      <vt:lpstr>A126254154C_Latest</vt:lpstr>
      <vt:lpstr>A126254158L</vt:lpstr>
      <vt:lpstr>A126254158L_Data</vt:lpstr>
      <vt:lpstr>A126254158L_Latest</vt:lpstr>
      <vt:lpstr>A126254162C</vt:lpstr>
      <vt:lpstr>A126254162C_Data</vt:lpstr>
      <vt:lpstr>A126254162C_Latest</vt:lpstr>
      <vt:lpstr>A126254166L</vt:lpstr>
      <vt:lpstr>A126254166L_Data</vt:lpstr>
      <vt:lpstr>A126254166L_Latest</vt:lpstr>
      <vt:lpstr>A126254170C</vt:lpstr>
      <vt:lpstr>A126254170C_Data</vt:lpstr>
      <vt:lpstr>A126254170C_Latest</vt:lpstr>
      <vt:lpstr>A126254174L</vt:lpstr>
      <vt:lpstr>A126254174L_Data</vt:lpstr>
      <vt:lpstr>A126254174L_Latest</vt:lpstr>
      <vt:lpstr>A126254178W</vt:lpstr>
      <vt:lpstr>A126254178W_Data</vt:lpstr>
      <vt:lpstr>A126254178W_Latest</vt:lpstr>
      <vt:lpstr>A126254182L</vt:lpstr>
      <vt:lpstr>A126254182L_Data</vt:lpstr>
      <vt:lpstr>A126254182L_Latest</vt:lpstr>
      <vt:lpstr>A126254186W</vt:lpstr>
      <vt:lpstr>A126254186W_Data</vt:lpstr>
      <vt:lpstr>A126254186W_Latest</vt:lpstr>
      <vt:lpstr>A126254190L</vt:lpstr>
      <vt:lpstr>A126254190L_Data</vt:lpstr>
      <vt:lpstr>A126254190L_Latest</vt:lpstr>
      <vt:lpstr>A126254194W</vt:lpstr>
      <vt:lpstr>A126254194W_Data</vt:lpstr>
      <vt:lpstr>A126254194W_Latest</vt:lpstr>
      <vt:lpstr>A126254198F</vt:lpstr>
      <vt:lpstr>A126254198F_Data</vt:lpstr>
      <vt:lpstr>A126254198F_Latest</vt:lpstr>
      <vt:lpstr>A126254202K</vt:lpstr>
      <vt:lpstr>A126254202K_Data</vt:lpstr>
      <vt:lpstr>A126254202K_Latest</vt:lpstr>
      <vt:lpstr>A126254206V</vt:lpstr>
      <vt:lpstr>A126254206V_Data</vt:lpstr>
      <vt:lpstr>A126254206V_Latest</vt:lpstr>
      <vt:lpstr>A126254210K</vt:lpstr>
      <vt:lpstr>A126254210K_Data</vt:lpstr>
      <vt:lpstr>A126254210K_Latest</vt:lpstr>
      <vt:lpstr>A126254214V</vt:lpstr>
      <vt:lpstr>A126254214V_Data</vt:lpstr>
      <vt:lpstr>A126254214V_Latest</vt:lpstr>
      <vt:lpstr>A126254218C</vt:lpstr>
      <vt:lpstr>A126254218C_Data</vt:lpstr>
      <vt:lpstr>A126254218C_Latest</vt:lpstr>
      <vt:lpstr>A126254222V</vt:lpstr>
      <vt:lpstr>A126254222V_Data</vt:lpstr>
      <vt:lpstr>A126254222V_Latest</vt:lpstr>
      <vt:lpstr>A126254226C</vt:lpstr>
      <vt:lpstr>A126254226C_Data</vt:lpstr>
      <vt:lpstr>A126254226C_Latest</vt:lpstr>
      <vt:lpstr>A126254230V</vt:lpstr>
      <vt:lpstr>A126254230V_Data</vt:lpstr>
      <vt:lpstr>A126254230V_Latest</vt:lpstr>
      <vt:lpstr>A126254234C</vt:lpstr>
      <vt:lpstr>A126254234C_Data</vt:lpstr>
      <vt:lpstr>A126254234C_Latest</vt:lpstr>
      <vt:lpstr>A126254238L</vt:lpstr>
      <vt:lpstr>A126254238L_Data</vt:lpstr>
      <vt:lpstr>A126254238L_Latest</vt:lpstr>
      <vt:lpstr>A126255330W</vt:lpstr>
      <vt:lpstr>A126255330W_Data</vt:lpstr>
      <vt:lpstr>A126255330W_Latest</vt:lpstr>
      <vt:lpstr>A126255334F</vt:lpstr>
      <vt:lpstr>A126255334F_Data</vt:lpstr>
      <vt:lpstr>A126255334F_Latest</vt:lpstr>
      <vt:lpstr>A126255338R</vt:lpstr>
      <vt:lpstr>A126255338R_Data</vt:lpstr>
      <vt:lpstr>A126255338R_Latest</vt:lpstr>
      <vt:lpstr>A126255342F</vt:lpstr>
      <vt:lpstr>A126255342F_Data</vt:lpstr>
      <vt:lpstr>A126255342F_Latest</vt:lpstr>
      <vt:lpstr>A126255346R</vt:lpstr>
      <vt:lpstr>A126255346R_Data</vt:lpstr>
      <vt:lpstr>A126255346R_Latest</vt:lpstr>
      <vt:lpstr>A126255350F</vt:lpstr>
      <vt:lpstr>A126255350F_Data</vt:lpstr>
      <vt:lpstr>A126255350F_Latest</vt:lpstr>
      <vt:lpstr>A126255354R</vt:lpstr>
      <vt:lpstr>A126255354R_Data</vt:lpstr>
      <vt:lpstr>A126255354R_Latest</vt:lpstr>
      <vt:lpstr>A126255358X</vt:lpstr>
      <vt:lpstr>A126255358X_Data</vt:lpstr>
      <vt:lpstr>A126255358X_Latest</vt:lpstr>
      <vt:lpstr>A126255362R</vt:lpstr>
      <vt:lpstr>A126255362R_Data</vt:lpstr>
      <vt:lpstr>A126255362R_Latest</vt:lpstr>
      <vt:lpstr>A126255366X</vt:lpstr>
      <vt:lpstr>A126255366X_Data</vt:lpstr>
      <vt:lpstr>A126255366X_Latest</vt:lpstr>
      <vt:lpstr>A126255370R</vt:lpstr>
      <vt:lpstr>A126255370R_Data</vt:lpstr>
      <vt:lpstr>A126255370R_Latest</vt:lpstr>
      <vt:lpstr>A126255374X</vt:lpstr>
      <vt:lpstr>A126255374X_Data</vt:lpstr>
      <vt:lpstr>A126255374X_Latest</vt:lpstr>
      <vt:lpstr>A126255378J</vt:lpstr>
      <vt:lpstr>A126255378J_Data</vt:lpstr>
      <vt:lpstr>A126255378J_Latest</vt:lpstr>
      <vt:lpstr>A126255382X</vt:lpstr>
      <vt:lpstr>A126255382X_Data</vt:lpstr>
      <vt:lpstr>A126255382X_Latest</vt:lpstr>
      <vt:lpstr>A126255386J</vt:lpstr>
      <vt:lpstr>A126255386J_Data</vt:lpstr>
      <vt:lpstr>A126255386J_Latest</vt:lpstr>
      <vt:lpstr>A126255390X</vt:lpstr>
      <vt:lpstr>A126255390X_Data</vt:lpstr>
      <vt:lpstr>A126255390X_Latest</vt:lpstr>
      <vt:lpstr>A126255394J</vt:lpstr>
      <vt:lpstr>A126255394J_Data</vt:lpstr>
      <vt:lpstr>A126255394J_Latest</vt:lpstr>
      <vt:lpstr>A126255398T</vt:lpstr>
      <vt:lpstr>A126255398T_Data</vt:lpstr>
      <vt:lpstr>A126255398T_Latest</vt:lpstr>
      <vt:lpstr>A126255402W</vt:lpstr>
      <vt:lpstr>A126255402W_Data</vt:lpstr>
      <vt:lpstr>A126255402W_Latest</vt:lpstr>
      <vt:lpstr>A126255406F</vt:lpstr>
      <vt:lpstr>A126255406F_Data</vt:lpstr>
      <vt:lpstr>A126255406F_Latest</vt:lpstr>
      <vt:lpstr>A126255410W</vt:lpstr>
      <vt:lpstr>A126255410W_Data</vt:lpstr>
      <vt:lpstr>A126255410W_Latest</vt:lpstr>
      <vt:lpstr>A126255414F</vt:lpstr>
      <vt:lpstr>A126255414F_Data</vt:lpstr>
      <vt:lpstr>A126255414F_Latest</vt:lpstr>
      <vt:lpstr>A126255418R</vt:lpstr>
      <vt:lpstr>A126255418R_Data</vt:lpstr>
      <vt:lpstr>A126255418R_Latest</vt:lpstr>
      <vt:lpstr>A126255422F</vt:lpstr>
      <vt:lpstr>A126255422F_Data</vt:lpstr>
      <vt:lpstr>A126255422F_Latest</vt:lpstr>
      <vt:lpstr>A126255426R</vt:lpstr>
      <vt:lpstr>A126255426R_Data</vt:lpstr>
      <vt:lpstr>A126255426R_Latest</vt:lpstr>
      <vt:lpstr>A126255430F</vt:lpstr>
      <vt:lpstr>A126255430F_Data</vt:lpstr>
      <vt:lpstr>A126255430F_Latest</vt:lpstr>
      <vt:lpstr>A126255434R</vt:lpstr>
      <vt:lpstr>A126255434R_Data</vt:lpstr>
      <vt:lpstr>A126255434R_Latest</vt:lpstr>
      <vt:lpstr>A126255438X</vt:lpstr>
      <vt:lpstr>A126255438X_Data</vt:lpstr>
      <vt:lpstr>A126255438X_Latest</vt:lpstr>
      <vt:lpstr>A126255442R</vt:lpstr>
      <vt:lpstr>A126255442R_Data</vt:lpstr>
      <vt:lpstr>A126255442R_Latest</vt:lpstr>
      <vt:lpstr>A126255446X</vt:lpstr>
      <vt:lpstr>A126255446X_Data</vt:lpstr>
      <vt:lpstr>A126255446X_Latest</vt:lpstr>
      <vt:lpstr>A126255450R</vt:lpstr>
      <vt:lpstr>A126255450R_Data</vt:lpstr>
      <vt:lpstr>A126255450R_Latest</vt:lpstr>
      <vt:lpstr>A126255454X</vt:lpstr>
      <vt:lpstr>A126255454X_Data</vt:lpstr>
      <vt:lpstr>A126255454X_Latest</vt:lpstr>
      <vt:lpstr>A126255458J</vt:lpstr>
      <vt:lpstr>A126255458J_Data</vt:lpstr>
      <vt:lpstr>A126255458J_Latest</vt:lpstr>
      <vt:lpstr>A126255462X</vt:lpstr>
      <vt:lpstr>A126255462X_Data</vt:lpstr>
      <vt:lpstr>A126255462X_Latest</vt:lpstr>
      <vt:lpstr>A126256554A</vt:lpstr>
      <vt:lpstr>A126256554A_Data</vt:lpstr>
      <vt:lpstr>A126256554A_Latest</vt:lpstr>
      <vt:lpstr>A126256558K</vt:lpstr>
      <vt:lpstr>A126256558K_Data</vt:lpstr>
      <vt:lpstr>A126256558K_Latest</vt:lpstr>
      <vt:lpstr>A126256562A</vt:lpstr>
      <vt:lpstr>A126256562A_Data</vt:lpstr>
      <vt:lpstr>A126256562A_Latest</vt:lpstr>
      <vt:lpstr>A126256566K</vt:lpstr>
      <vt:lpstr>A126256566K_Data</vt:lpstr>
      <vt:lpstr>A126256566K_Latest</vt:lpstr>
      <vt:lpstr>A126256570A</vt:lpstr>
      <vt:lpstr>A126256570A_Data</vt:lpstr>
      <vt:lpstr>A126256570A_Latest</vt:lpstr>
      <vt:lpstr>A126256574K</vt:lpstr>
      <vt:lpstr>A126256574K_Data</vt:lpstr>
      <vt:lpstr>A126256574K_Latest</vt:lpstr>
      <vt:lpstr>A126256578V</vt:lpstr>
      <vt:lpstr>A126256578V_Data</vt:lpstr>
      <vt:lpstr>A126256578V_Latest</vt:lpstr>
      <vt:lpstr>A126256582K</vt:lpstr>
      <vt:lpstr>A126256582K_Data</vt:lpstr>
      <vt:lpstr>A126256582K_Latest</vt:lpstr>
      <vt:lpstr>A126256586V</vt:lpstr>
      <vt:lpstr>A126256586V_Data</vt:lpstr>
      <vt:lpstr>A126256586V_Latest</vt:lpstr>
      <vt:lpstr>A126256590K</vt:lpstr>
      <vt:lpstr>A126256590K_Data</vt:lpstr>
      <vt:lpstr>A126256590K_Latest</vt:lpstr>
      <vt:lpstr>A126256594V</vt:lpstr>
      <vt:lpstr>A126256594V_Data</vt:lpstr>
      <vt:lpstr>A126256594V_Latest</vt:lpstr>
      <vt:lpstr>A126256598C</vt:lpstr>
      <vt:lpstr>A126256598C_Data</vt:lpstr>
      <vt:lpstr>A126256598C_Latest</vt:lpstr>
      <vt:lpstr>A126256602J</vt:lpstr>
      <vt:lpstr>A126256602J_Data</vt:lpstr>
      <vt:lpstr>A126256602J_Latest</vt:lpstr>
      <vt:lpstr>A126256606T</vt:lpstr>
      <vt:lpstr>A126256606T_Data</vt:lpstr>
      <vt:lpstr>A126256606T_Latest</vt:lpstr>
      <vt:lpstr>A126256610J</vt:lpstr>
      <vt:lpstr>A126256610J_Data</vt:lpstr>
      <vt:lpstr>A126256610J_Latest</vt:lpstr>
      <vt:lpstr>A126256614T</vt:lpstr>
      <vt:lpstr>A126256614T_Data</vt:lpstr>
      <vt:lpstr>A126256614T_Latest</vt:lpstr>
      <vt:lpstr>A126256618A</vt:lpstr>
      <vt:lpstr>A126256618A_Data</vt:lpstr>
      <vt:lpstr>A126256618A_Latest</vt:lpstr>
      <vt:lpstr>A126256622T</vt:lpstr>
      <vt:lpstr>A126256622T_Data</vt:lpstr>
      <vt:lpstr>A126256622T_Latest</vt:lpstr>
      <vt:lpstr>A126256626A</vt:lpstr>
      <vt:lpstr>A126256626A_Data</vt:lpstr>
      <vt:lpstr>A126256626A_Latest</vt:lpstr>
      <vt:lpstr>A126256630T</vt:lpstr>
      <vt:lpstr>A126256630T_Data</vt:lpstr>
      <vt:lpstr>A126256630T_Latest</vt:lpstr>
      <vt:lpstr>A126256634A</vt:lpstr>
      <vt:lpstr>A126256634A_Data</vt:lpstr>
      <vt:lpstr>A126256634A_Latest</vt:lpstr>
      <vt:lpstr>A126256638K</vt:lpstr>
      <vt:lpstr>A126256638K_Data</vt:lpstr>
      <vt:lpstr>A126256638K_Latest</vt:lpstr>
      <vt:lpstr>A126256642A</vt:lpstr>
      <vt:lpstr>A126256642A_Data</vt:lpstr>
      <vt:lpstr>A126256642A_Latest</vt:lpstr>
      <vt:lpstr>A126256646K</vt:lpstr>
      <vt:lpstr>A126256646K_Data</vt:lpstr>
      <vt:lpstr>A126256646K_Latest</vt:lpstr>
      <vt:lpstr>A126256650A</vt:lpstr>
      <vt:lpstr>A126256650A_Data</vt:lpstr>
      <vt:lpstr>A126256650A_Latest</vt:lpstr>
      <vt:lpstr>A126256654K</vt:lpstr>
      <vt:lpstr>A126256654K_Data</vt:lpstr>
      <vt:lpstr>A126256654K_Latest</vt:lpstr>
      <vt:lpstr>A126256658V</vt:lpstr>
      <vt:lpstr>A126256658V_Data</vt:lpstr>
      <vt:lpstr>A126256658V_Latest</vt:lpstr>
      <vt:lpstr>A126256662K</vt:lpstr>
      <vt:lpstr>A126256662K_Data</vt:lpstr>
      <vt:lpstr>A126256662K_Latest</vt:lpstr>
      <vt:lpstr>A126256666V</vt:lpstr>
      <vt:lpstr>A126256666V_Data</vt:lpstr>
      <vt:lpstr>A126256666V_Latest</vt:lpstr>
      <vt:lpstr>A126256670K</vt:lpstr>
      <vt:lpstr>A126256670K_Data</vt:lpstr>
      <vt:lpstr>A126256670K_Latest</vt:lpstr>
      <vt:lpstr>A126256674V</vt:lpstr>
      <vt:lpstr>A126256674V_Data</vt:lpstr>
      <vt:lpstr>A126256674V_Latest</vt:lpstr>
      <vt:lpstr>A126256678C</vt:lpstr>
      <vt:lpstr>A126256678C_Data</vt:lpstr>
      <vt:lpstr>A126256678C_Latest</vt:lpstr>
      <vt:lpstr>A126256682V</vt:lpstr>
      <vt:lpstr>A126256682V_Data</vt:lpstr>
      <vt:lpstr>A126256682V_Latest</vt:lpstr>
      <vt:lpstr>A126256686C</vt:lpstr>
      <vt:lpstr>A126256686C_Data</vt:lpstr>
      <vt:lpstr>A126256686C_Latest</vt:lpstr>
      <vt:lpstr>A126257778F</vt:lpstr>
      <vt:lpstr>A126257778F_Data</vt:lpstr>
      <vt:lpstr>A126257778F_Latest</vt:lpstr>
      <vt:lpstr>A126257782W</vt:lpstr>
      <vt:lpstr>A126257782W_Data</vt:lpstr>
      <vt:lpstr>A126257782W_Latest</vt:lpstr>
      <vt:lpstr>A126257786F</vt:lpstr>
      <vt:lpstr>A126257786F_Data</vt:lpstr>
      <vt:lpstr>A126257786F_Latest</vt:lpstr>
      <vt:lpstr>A126257790W</vt:lpstr>
      <vt:lpstr>A126257790W_Data</vt:lpstr>
      <vt:lpstr>A126257790W_Latest</vt:lpstr>
      <vt:lpstr>A126257794F</vt:lpstr>
      <vt:lpstr>A126257794F_Data</vt:lpstr>
      <vt:lpstr>A126257794F_Latest</vt:lpstr>
      <vt:lpstr>A126257798R</vt:lpstr>
      <vt:lpstr>A126257798R_Data</vt:lpstr>
      <vt:lpstr>A126257798R_Latest</vt:lpstr>
      <vt:lpstr>A126257802V</vt:lpstr>
      <vt:lpstr>A126257802V_Data</vt:lpstr>
      <vt:lpstr>A126257802V_Latest</vt:lpstr>
      <vt:lpstr>A126257806C</vt:lpstr>
      <vt:lpstr>A126257806C_Data</vt:lpstr>
      <vt:lpstr>A126257806C_Latest</vt:lpstr>
      <vt:lpstr>A126257810V</vt:lpstr>
      <vt:lpstr>A126257810V_Data</vt:lpstr>
      <vt:lpstr>A126257810V_Latest</vt:lpstr>
      <vt:lpstr>A126257814C</vt:lpstr>
      <vt:lpstr>A126257814C_Data</vt:lpstr>
      <vt:lpstr>A126257814C_Latest</vt:lpstr>
      <vt:lpstr>A126257818L</vt:lpstr>
      <vt:lpstr>A126257818L_Data</vt:lpstr>
      <vt:lpstr>A126257818L_Latest</vt:lpstr>
      <vt:lpstr>A126257822C</vt:lpstr>
      <vt:lpstr>A126257822C_Data</vt:lpstr>
      <vt:lpstr>A126257822C_Latest</vt:lpstr>
      <vt:lpstr>A126257826L</vt:lpstr>
      <vt:lpstr>A126257826L_Data</vt:lpstr>
      <vt:lpstr>A126257826L_Latest</vt:lpstr>
      <vt:lpstr>A126257830C</vt:lpstr>
      <vt:lpstr>A126257830C_Data</vt:lpstr>
      <vt:lpstr>A126257830C_Latest</vt:lpstr>
      <vt:lpstr>A126257834L</vt:lpstr>
      <vt:lpstr>A126257834L_Data</vt:lpstr>
      <vt:lpstr>A126257834L_Latest</vt:lpstr>
      <vt:lpstr>A126257838W</vt:lpstr>
      <vt:lpstr>A126257838W_Data</vt:lpstr>
      <vt:lpstr>A126257838W_Latest</vt:lpstr>
      <vt:lpstr>A126257842L</vt:lpstr>
      <vt:lpstr>A126257842L_Data</vt:lpstr>
      <vt:lpstr>A126257842L_Latest</vt:lpstr>
      <vt:lpstr>A126257846W</vt:lpstr>
      <vt:lpstr>A126257846W_Data</vt:lpstr>
      <vt:lpstr>A126257846W_Latest</vt:lpstr>
      <vt:lpstr>A126257850L</vt:lpstr>
      <vt:lpstr>A126257850L_Data</vt:lpstr>
      <vt:lpstr>A126257850L_Latest</vt:lpstr>
      <vt:lpstr>A126257854W</vt:lpstr>
      <vt:lpstr>A126257854W_Data</vt:lpstr>
      <vt:lpstr>A126257854W_Latest</vt:lpstr>
      <vt:lpstr>A126257858F</vt:lpstr>
      <vt:lpstr>A126257858F_Data</vt:lpstr>
      <vt:lpstr>A126257858F_Latest</vt:lpstr>
      <vt:lpstr>A126257862W</vt:lpstr>
      <vt:lpstr>A126257862W_Data</vt:lpstr>
      <vt:lpstr>A126257862W_Latest</vt:lpstr>
      <vt:lpstr>A126257866F</vt:lpstr>
      <vt:lpstr>A126257866F_Data</vt:lpstr>
      <vt:lpstr>A126257866F_Latest</vt:lpstr>
      <vt:lpstr>A126257870W</vt:lpstr>
      <vt:lpstr>A126257870W_Data</vt:lpstr>
      <vt:lpstr>A126257870W_Latest</vt:lpstr>
      <vt:lpstr>A126257874F</vt:lpstr>
      <vt:lpstr>A126257874F_Data</vt:lpstr>
      <vt:lpstr>A126257874F_Latest</vt:lpstr>
      <vt:lpstr>A126257878R</vt:lpstr>
      <vt:lpstr>A126257878R_Data</vt:lpstr>
      <vt:lpstr>A126257878R_Latest</vt:lpstr>
      <vt:lpstr>A126257882F</vt:lpstr>
      <vt:lpstr>A126257882F_Data</vt:lpstr>
      <vt:lpstr>A126257882F_Latest</vt:lpstr>
      <vt:lpstr>A126257886R</vt:lpstr>
      <vt:lpstr>A126257886R_Data</vt:lpstr>
      <vt:lpstr>A126257886R_Latest</vt:lpstr>
      <vt:lpstr>A126257890F</vt:lpstr>
      <vt:lpstr>A126257890F_Data</vt:lpstr>
      <vt:lpstr>A126257890F_Latest</vt:lpstr>
      <vt:lpstr>A126257894R</vt:lpstr>
      <vt:lpstr>A126257894R_Data</vt:lpstr>
      <vt:lpstr>A126257894R_Latest</vt:lpstr>
      <vt:lpstr>A126257898X</vt:lpstr>
      <vt:lpstr>A126257898X_Data</vt:lpstr>
      <vt:lpstr>A126257898X_Latest</vt:lpstr>
      <vt:lpstr>A126257902C</vt:lpstr>
      <vt:lpstr>A126257902C_Data</vt:lpstr>
      <vt:lpstr>A126257902C_Latest</vt:lpstr>
      <vt:lpstr>A126257906L</vt:lpstr>
      <vt:lpstr>A126257906L_Data</vt:lpstr>
      <vt:lpstr>A126257906L_Latest</vt:lpstr>
      <vt:lpstr>A126257910C</vt:lpstr>
      <vt:lpstr>A126257910C_Data</vt:lpstr>
      <vt:lpstr>A126257910C_Latest</vt:lpstr>
      <vt:lpstr>A126259002J</vt:lpstr>
      <vt:lpstr>A126259002J_Data</vt:lpstr>
      <vt:lpstr>A126259002J_Latest</vt:lpstr>
      <vt:lpstr>A126259006T</vt:lpstr>
      <vt:lpstr>A126259006T_Data</vt:lpstr>
      <vt:lpstr>A126259006T_Latest</vt:lpstr>
      <vt:lpstr>A126259010J</vt:lpstr>
      <vt:lpstr>A126259010J_Data</vt:lpstr>
      <vt:lpstr>A126259010J_Latest</vt:lpstr>
      <vt:lpstr>A126259014T</vt:lpstr>
      <vt:lpstr>A126259014T_Data</vt:lpstr>
      <vt:lpstr>A126259014T_Latest</vt:lpstr>
      <vt:lpstr>A126259018A</vt:lpstr>
      <vt:lpstr>A126259018A_Data</vt:lpstr>
      <vt:lpstr>A126259018A_Latest</vt:lpstr>
      <vt:lpstr>A126259022T</vt:lpstr>
      <vt:lpstr>A126259022T_Data</vt:lpstr>
      <vt:lpstr>A126259022T_Latest</vt:lpstr>
      <vt:lpstr>A126259026A</vt:lpstr>
      <vt:lpstr>A126259026A_Data</vt:lpstr>
      <vt:lpstr>A126259026A_Latest</vt:lpstr>
      <vt:lpstr>A126259030T</vt:lpstr>
      <vt:lpstr>A126259030T_Data</vt:lpstr>
      <vt:lpstr>A126259030T_Latest</vt:lpstr>
      <vt:lpstr>A126259034A</vt:lpstr>
      <vt:lpstr>A126259034A_Data</vt:lpstr>
      <vt:lpstr>A126259034A_Latest</vt:lpstr>
      <vt:lpstr>A126259038K</vt:lpstr>
      <vt:lpstr>A126259038K_Data</vt:lpstr>
      <vt:lpstr>A126259038K_Latest</vt:lpstr>
      <vt:lpstr>A126259042A</vt:lpstr>
      <vt:lpstr>A126259042A_Data</vt:lpstr>
      <vt:lpstr>A126259042A_Latest</vt:lpstr>
      <vt:lpstr>A126259046K</vt:lpstr>
      <vt:lpstr>A126259046K_Data</vt:lpstr>
      <vt:lpstr>A126259046K_Latest</vt:lpstr>
      <vt:lpstr>A126259050A</vt:lpstr>
      <vt:lpstr>A126259050A_Data</vt:lpstr>
      <vt:lpstr>A126259050A_Latest</vt:lpstr>
      <vt:lpstr>A126259054K</vt:lpstr>
      <vt:lpstr>A126259054K_Data</vt:lpstr>
      <vt:lpstr>A126259054K_Latest</vt:lpstr>
      <vt:lpstr>A126259058V</vt:lpstr>
      <vt:lpstr>A126259058V_Data</vt:lpstr>
      <vt:lpstr>A126259058V_Latest</vt:lpstr>
      <vt:lpstr>A126259062K</vt:lpstr>
      <vt:lpstr>A126259062K_Data</vt:lpstr>
      <vt:lpstr>A126259062K_Latest</vt:lpstr>
      <vt:lpstr>A126259066V</vt:lpstr>
      <vt:lpstr>A126259066V_Data</vt:lpstr>
      <vt:lpstr>A126259066V_Latest</vt:lpstr>
      <vt:lpstr>A126259070K</vt:lpstr>
      <vt:lpstr>A126259070K_Data</vt:lpstr>
      <vt:lpstr>A126259070K_Latest</vt:lpstr>
      <vt:lpstr>A126259074V</vt:lpstr>
      <vt:lpstr>A126259074V_Data</vt:lpstr>
      <vt:lpstr>A126259074V_Latest</vt:lpstr>
      <vt:lpstr>A126259078C</vt:lpstr>
      <vt:lpstr>A126259078C_Data</vt:lpstr>
      <vt:lpstr>A126259078C_Latest</vt:lpstr>
      <vt:lpstr>A126259082V</vt:lpstr>
      <vt:lpstr>A126259082V_Data</vt:lpstr>
      <vt:lpstr>A126259082V_Latest</vt:lpstr>
      <vt:lpstr>A126259086C</vt:lpstr>
      <vt:lpstr>A126259086C_Data</vt:lpstr>
      <vt:lpstr>A126259086C_Latest</vt:lpstr>
      <vt:lpstr>A126259090V</vt:lpstr>
      <vt:lpstr>A126259090V_Data</vt:lpstr>
      <vt:lpstr>A126259090V_Latest</vt:lpstr>
      <vt:lpstr>A126259094C</vt:lpstr>
      <vt:lpstr>A126259094C_Data</vt:lpstr>
      <vt:lpstr>A126259094C_Latest</vt:lpstr>
      <vt:lpstr>A126259098L</vt:lpstr>
      <vt:lpstr>A126259098L_Data</vt:lpstr>
      <vt:lpstr>A126259098L_Latest</vt:lpstr>
      <vt:lpstr>A126259102T</vt:lpstr>
      <vt:lpstr>A126259102T_Data</vt:lpstr>
      <vt:lpstr>A126259102T_Latest</vt:lpstr>
      <vt:lpstr>A126259106A</vt:lpstr>
      <vt:lpstr>A126259106A_Data</vt:lpstr>
      <vt:lpstr>A126259106A_Latest</vt:lpstr>
      <vt:lpstr>A126259110T</vt:lpstr>
      <vt:lpstr>A126259110T_Data</vt:lpstr>
      <vt:lpstr>A126259110T_Latest</vt:lpstr>
      <vt:lpstr>A126259114A</vt:lpstr>
      <vt:lpstr>A126259114A_Data</vt:lpstr>
      <vt:lpstr>A126259114A_Latest</vt:lpstr>
      <vt:lpstr>A126259118K</vt:lpstr>
      <vt:lpstr>A126259118K_Data</vt:lpstr>
      <vt:lpstr>A126259118K_Latest</vt:lpstr>
      <vt:lpstr>A126259122A</vt:lpstr>
      <vt:lpstr>A126259122A_Data</vt:lpstr>
      <vt:lpstr>A126259122A_Latest</vt:lpstr>
      <vt:lpstr>A126259126K</vt:lpstr>
      <vt:lpstr>A126259126K_Data</vt:lpstr>
      <vt:lpstr>A126259126K_Latest</vt:lpstr>
      <vt:lpstr>A126259130A</vt:lpstr>
      <vt:lpstr>A126259130A_Data</vt:lpstr>
      <vt:lpstr>A126259130A_Latest</vt:lpstr>
      <vt:lpstr>A126259134K</vt:lpstr>
      <vt:lpstr>A126259134K_Data</vt:lpstr>
      <vt:lpstr>A126259134K_Latest</vt:lpstr>
      <vt:lpstr>A126259138V</vt:lpstr>
      <vt:lpstr>A126259138V_Data</vt:lpstr>
      <vt:lpstr>A126259138V_Latest</vt:lpstr>
      <vt:lpstr>A126259142K</vt:lpstr>
      <vt:lpstr>A126259142K_Data</vt:lpstr>
      <vt:lpstr>A126259142K_Latest</vt:lpstr>
      <vt:lpstr>A126259146V</vt:lpstr>
      <vt:lpstr>A126259146V_Data</vt:lpstr>
      <vt:lpstr>A126259146V_Latest</vt:lpstr>
      <vt:lpstr>A126259150K</vt:lpstr>
      <vt:lpstr>A126259150K_Data</vt:lpstr>
      <vt:lpstr>A126259150K_Latest</vt:lpstr>
      <vt:lpstr>A126259154V</vt:lpstr>
      <vt:lpstr>A126259154V_Data</vt:lpstr>
      <vt:lpstr>A126259154V_Latest</vt:lpstr>
      <vt:lpstr>A126259158C</vt:lpstr>
      <vt:lpstr>A126259158C_Data</vt:lpstr>
      <vt:lpstr>A126259158C_Latest</vt:lpstr>
      <vt:lpstr>A126259162V</vt:lpstr>
      <vt:lpstr>A126259162V_Data</vt:lpstr>
      <vt:lpstr>A126259162V_Latest</vt:lpstr>
      <vt:lpstr>A126259166C</vt:lpstr>
      <vt:lpstr>A126259166C_Data</vt:lpstr>
      <vt:lpstr>A126259166C_Latest</vt:lpstr>
      <vt:lpstr>A126259170V</vt:lpstr>
      <vt:lpstr>A126259170V_Data</vt:lpstr>
      <vt:lpstr>A126259170V_Latest</vt:lpstr>
      <vt:lpstr>A126259174C</vt:lpstr>
      <vt:lpstr>A126259174C_Data</vt:lpstr>
      <vt:lpstr>A126259174C_Latest</vt:lpstr>
      <vt:lpstr>A126259178L</vt:lpstr>
      <vt:lpstr>A126259178L_Data</vt:lpstr>
      <vt:lpstr>A126259178L_Latest</vt:lpstr>
      <vt:lpstr>A126259182C</vt:lpstr>
      <vt:lpstr>A126259182C_Data</vt:lpstr>
      <vt:lpstr>A126259182C_Latest</vt:lpstr>
      <vt:lpstr>A126259186L</vt:lpstr>
      <vt:lpstr>A126259186L_Data</vt:lpstr>
      <vt:lpstr>A126259186L_Latest</vt:lpstr>
      <vt:lpstr>A126259190C</vt:lpstr>
      <vt:lpstr>A126259190C_Data</vt:lpstr>
      <vt:lpstr>A126259190C_Latest</vt:lpstr>
      <vt:lpstr>A126259194L</vt:lpstr>
      <vt:lpstr>A126259194L_Data</vt:lpstr>
      <vt:lpstr>A126259194L_Latest</vt:lpstr>
      <vt:lpstr>A126259198W</vt:lpstr>
      <vt:lpstr>A126259198W_Data</vt:lpstr>
      <vt:lpstr>A126259198W_Latest</vt:lpstr>
      <vt:lpstr>A126259202A</vt:lpstr>
      <vt:lpstr>A126259202A_Data</vt:lpstr>
      <vt:lpstr>A126259202A_Latest</vt:lpstr>
      <vt:lpstr>A126259206K</vt:lpstr>
      <vt:lpstr>A126259206K_Data</vt:lpstr>
      <vt:lpstr>A126259206K_Latest</vt:lpstr>
      <vt:lpstr>A126259210A</vt:lpstr>
      <vt:lpstr>A126259210A_Data</vt:lpstr>
      <vt:lpstr>A126259210A_Latest</vt:lpstr>
      <vt:lpstr>A126259214K</vt:lpstr>
      <vt:lpstr>A126259214K_Data</vt:lpstr>
      <vt:lpstr>A126259214K_Latest</vt:lpstr>
      <vt:lpstr>A126259218V</vt:lpstr>
      <vt:lpstr>A126259218V_Data</vt:lpstr>
      <vt:lpstr>A126259218V_Latest</vt:lpstr>
      <vt:lpstr>A126259222K</vt:lpstr>
      <vt:lpstr>A126259222K_Data</vt:lpstr>
      <vt:lpstr>A126259222K_Latest</vt:lpstr>
      <vt:lpstr>A126259226V</vt:lpstr>
      <vt:lpstr>A126259226V_Data</vt:lpstr>
      <vt:lpstr>A126259226V_Latest</vt:lpstr>
      <vt:lpstr>A126259230K</vt:lpstr>
      <vt:lpstr>A126259230K_Data</vt:lpstr>
      <vt:lpstr>A126259230K_Latest</vt:lpstr>
      <vt:lpstr>A126259234V</vt:lpstr>
      <vt:lpstr>A126259234V_Data</vt:lpstr>
      <vt:lpstr>A126259234V_Latest</vt:lpstr>
      <vt:lpstr>A126259238C</vt:lpstr>
      <vt:lpstr>A126259238C_Data</vt:lpstr>
      <vt:lpstr>A126259238C_Latest</vt:lpstr>
      <vt:lpstr>A126259242V</vt:lpstr>
      <vt:lpstr>A126259242V_Data</vt:lpstr>
      <vt:lpstr>A126259242V_Latest</vt:lpstr>
      <vt:lpstr>A126259246C</vt:lpstr>
      <vt:lpstr>A126259246C_Data</vt:lpstr>
      <vt:lpstr>A126259246C_Latest</vt:lpstr>
      <vt:lpstr>A126259250V</vt:lpstr>
      <vt:lpstr>A126259250V_Data</vt:lpstr>
      <vt:lpstr>A126259250V_Latest</vt:lpstr>
      <vt:lpstr>A126259254C</vt:lpstr>
      <vt:lpstr>A126259254C_Data</vt:lpstr>
      <vt:lpstr>A126259254C_Latest</vt:lpstr>
      <vt:lpstr>A126259258L</vt:lpstr>
      <vt:lpstr>A126259258L_Data</vt:lpstr>
      <vt:lpstr>A126259258L_Latest</vt:lpstr>
      <vt:lpstr>A126259262C</vt:lpstr>
      <vt:lpstr>A126259262C_Data</vt:lpstr>
      <vt:lpstr>A126259262C_Latest</vt:lpstr>
      <vt:lpstr>A126259266L</vt:lpstr>
      <vt:lpstr>A126259266L_Data</vt:lpstr>
      <vt:lpstr>A126259266L_Latest</vt:lpstr>
      <vt:lpstr>A126259270C</vt:lpstr>
      <vt:lpstr>A126259270C_Data</vt:lpstr>
      <vt:lpstr>A126259270C_Latest</vt:lpstr>
      <vt:lpstr>A126259274L</vt:lpstr>
      <vt:lpstr>A126259274L_Data</vt:lpstr>
      <vt:lpstr>A126259274L_Latest</vt:lpstr>
      <vt:lpstr>A126259278W</vt:lpstr>
      <vt:lpstr>A126259278W_Data</vt:lpstr>
      <vt:lpstr>A126259278W_Latest</vt:lpstr>
      <vt:lpstr>A126259282L</vt:lpstr>
      <vt:lpstr>A126259282L_Data</vt:lpstr>
      <vt:lpstr>A126259282L_Latest</vt:lpstr>
      <vt:lpstr>A126259286W</vt:lpstr>
      <vt:lpstr>A126259286W_Data</vt:lpstr>
      <vt:lpstr>A126259286W_Latest</vt:lpstr>
      <vt:lpstr>A126259290L</vt:lpstr>
      <vt:lpstr>A126259290L_Data</vt:lpstr>
      <vt:lpstr>A126259290L_Latest</vt:lpstr>
      <vt:lpstr>A126259294W</vt:lpstr>
      <vt:lpstr>A126259294W_Data</vt:lpstr>
      <vt:lpstr>A126259294W_Latest</vt:lpstr>
      <vt:lpstr>A126259298F</vt:lpstr>
      <vt:lpstr>A126259298F_Data</vt:lpstr>
      <vt:lpstr>A126259298F_Latest</vt:lpstr>
      <vt:lpstr>A126259302K</vt:lpstr>
      <vt:lpstr>A126259302K_Data</vt:lpstr>
      <vt:lpstr>A126259302K_Latest</vt:lpstr>
      <vt:lpstr>A126259306V</vt:lpstr>
      <vt:lpstr>A126259306V_Data</vt:lpstr>
      <vt:lpstr>A126259306V_Latest</vt:lpstr>
      <vt:lpstr>A126259310K</vt:lpstr>
      <vt:lpstr>A126259310K_Data</vt:lpstr>
      <vt:lpstr>A126259310K_Latest</vt:lpstr>
      <vt:lpstr>A126259314V</vt:lpstr>
      <vt:lpstr>A126259314V_Data</vt:lpstr>
      <vt:lpstr>A126259314V_Latest</vt:lpstr>
      <vt:lpstr>A126259318C</vt:lpstr>
      <vt:lpstr>A126259318C_Data</vt:lpstr>
      <vt:lpstr>A126259318C_Latest</vt:lpstr>
      <vt:lpstr>A126259322V</vt:lpstr>
      <vt:lpstr>A126259322V_Data</vt:lpstr>
      <vt:lpstr>A126259322V_Latest</vt:lpstr>
      <vt:lpstr>A126259326C</vt:lpstr>
      <vt:lpstr>A126259326C_Data</vt:lpstr>
      <vt:lpstr>A126259326C_Latest</vt:lpstr>
      <vt:lpstr>A126259330V</vt:lpstr>
      <vt:lpstr>A126259330V_Data</vt:lpstr>
      <vt:lpstr>A126259330V_Latest</vt:lpstr>
      <vt:lpstr>A126259334C</vt:lpstr>
      <vt:lpstr>A126259334C_Data</vt:lpstr>
      <vt:lpstr>A126259334C_Latest</vt:lpstr>
      <vt:lpstr>A126259338L</vt:lpstr>
      <vt:lpstr>A126259338L_Data</vt:lpstr>
      <vt:lpstr>A126259338L_Latest</vt:lpstr>
      <vt:lpstr>A126259342C</vt:lpstr>
      <vt:lpstr>A126259342C_Data</vt:lpstr>
      <vt:lpstr>A126259342C_Latest</vt:lpstr>
      <vt:lpstr>A126259346L</vt:lpstr>
      <vt:lpstr>A126259346L_Data</vt:lpstr>
      <vt:lpstr>A126259346L_Latest</vt:lpstr>
      <vt:lpstr>A126259350C</vt:lpstr>
      <vt:lpstr>A126259350C_Data</vt:lpstr>
      <vt:lpstr>A126259350C_Latest</vt:lpstr>
      <vt:lpstr>A126259354L</vt:lpstr>
      <vt:lpstr>A126259354L_Data</vt:lpstr>
      <vt:lpstr>A126259354L_Latest</vt:lpstr>
      <vt:lpstr>A126259358W</vt:lpstr>
      <vt:lpstr>A126259358W_Data</vt:lpstr>
      <vt:lpstr>A126259358W_Latest</vt:lpstr>
      <vt:lpstr>A126259362L</vt:lpstr>
      <vt:lpstr>A126259362L_Data</vt:lpstr>
      <vt:lpstr>A126259362L_Latest</vt:lpstr>
      <vt:lpstr>A126259366W</vt:lpstr>
      <vt:lpstr>A126259366W_Data</vt:lpstr>
      <vt:lpstr>A126259366W_Latest</vt:lpstr>
      <vt:lpstr>A126259370L</vt:lpstr>
      <vt:lpstr>A126259370L_Data</vt:lpstr>
      <vt:lpstr>A126259370L_Latest</vt:lpstr>
      <vt:lpstr>A126259374W</vt:lpstr>
      <vt:lpstr>A126259374W_Data</vt:lpstr>
      <vt:lpstr>A126259374W_Latest</vt:lpstr>
      <vt:lpstr>A126259378F</vt:lpstr>
      <vt:lpstr>A126259378F_Data</vt:lpstr>
      <vt:lpstr>A126259378F_Latest</vt:lpstr>
      <vt:lpstr>A126259382W</vt:lpstr>
      <vt:lpstr>A126259382W_Data</vt:lpstr>
      <vt:lpstr>A126259382W_Latest</vt:lpstr>
      <vt:lpstr>A126259386F</vt:lpstr>
      <vt:lpstr>A126259386F_Data</vt:lpstr>
      <vt:lpstr>A126259386F_Latest</vt:lpstr>
      <vt:lpstr>A126259390W</vt:lpstr>
      <vt:lpstr>A126259390W_Data</vt:lpstr>
      <vt:lpstr>A126259390W_Latest</vt:lpstr>
      <vt:lpstr>A126259394F</vt:lpstr>
      <vt:lpstr>A126259394F_Data</vt:lpstr>
      <vt:lpstr>A126259394F_Latest</vt:lpstr>
      <vt:lpstr>A126259398R</vt:lpstr>
      <vt:lpstr>A126259398R_Data</vt:lpstr>
      <vt:lpstr>A126259398R_Latest</vt:lpstr>
      <vt:lpstr>A126259402V</vt:lpstr>
      <vt:lpstr>A126259402V_Data</vt:lpstr>
      <vt:lpstr>A126259402V_Latest</vt:lpstr>
      <vt:lpstr>A126259406C</vt:lpstr>
      <vt:lpstr>A126259406C_Data</vt:lpstr>
      <vt:lpstr>A126259406C_Latest</vt:lpstr>
      <vt:lpstr>A126259410V</vt:lpstr>
      <vt:lpstr>A126259410V_Data</vt:lpstr>
      <vt:lpstr>A126259410V_Latest</vt:lpstr>
      <vt:lpstr>A126259414C</vt:lpstr>
      <vt:lpstr>A126259414C_Data</vt:lpstr>
      <vt:lpstr>A126259414C_Latest</vt:lpstr>
      <vt:lpstr>A126259418L</vt:lpstr>
      <vt:lpstr>A126259418L_Data</vt:lpstr>
      <vt:lpstr>A126259418L_Latest</vt:lpstr>
      <vt:lpstr>A126259422C</vt:lpstr>
      <vt:lpstr>A126259422C_Data</vt:lpstr>
      <vt:lpstr>A126259422C_Latest</vt:lpstr>
      <vt:lpstr>A126259426L</vt:lpstr>
      <vt:lpstr>A126259426L_Data</vt:lpstr>
      <vt:lpstr>A126259426L_Latest</vt:lpstr>
      <vt:lpstr>A126259430C</vt:lpstr>
      <vt:lpstr>A126259430C_Data</vt:lpstr>
      <vt:lpstr>A126259430C_Latest</vt:lpstr>
      <vt:lpstr>A126259434L</vt:lpstr>
      <vt:lpstr>A126259434L_Data</vt:lpstr>
      <vt:lpstr>A126259434L_Latest</vt:lpstr>
      <vt:lpstr>A126259438W</vt:lpstr>
      <vt:lpstr>A126259438W_Data</vt:lpstr>
      <vt:lpstr>A126259438W_Latest</vt:lpstr>
      <vt:lpstr>A126259442L</vt:lpstr>
      <vt:lpstr>A126259442L_Data</vt:lpstr>
      <vt:lpstr>A126259442L_Latest</vt:lpstr>
      <vt:lpstr>A126259446W</vt:lpstr>
      <vt:lpstr>A126259446W_Data</vt:lpstr>
      <vt:lpstr>A126259446W_Latest</vt:lpstr>
      <vt:lpstr>A126259450L</vt:lpstr>
      <vt:lpstr>A126259450L_Data</vt:lpstr>
      <vt:lpstr>A126259450L_Latest</vt:lpstr>
      <vt:lpstr>A126259454W</vt:lpstr>
      <vt:lpstr>A126259454W_Data</vt:lpstr>
      <vt:lpstr>A126259454W_Latest</vt:lpstr>
      <vt:lpstr>A126259458F</vt:lpstr>
      <vt:lpstr>A126259458F_Data</vt:lpstr>
      <vt:lpstr>A126259458F_Latest</vt:lpstr>
      <vt:lpstr>A126259462W</vt:lpstr>
      <vt:lpstr>A126259462W_Data</vt:lpstr>
      <vt:lpstr>A126259462W_Latest</vt:lpstr>
      <vt:lpstr>A126259466F</vt:lpstr>
      <vt:lpstr>A126259466F_Data</vt:lpstr>
      <vt:lpstr>A126259466F_Latest</vt:lpstr>
      <vt:lpstr>A126259470W</vt:lpstr>
      <vt:lpstr>A126259470W_Data</vt:lpstr>
      <vt:lpstr>A126259470W_Latest</vt:lpstr>
      <vt:lpstr>A126259474F</vt:lpstr>
      <vt:lpstr>A126259474F_Data</vt:lpstr>
      <vt:lpstr>A126259474F_Latest</vt:lpstr>
      <vt:lpstr>A126259478R</vt:lpstr>
      <vt:lpstr>A126259478R_Data</vt:lpstr>
      <vt:lpstr>A126259478R_Latest</vt:lpstr>
      <vt:lpstr>A126259482F</vt:lpstr>
      <vt:lpstr>A126259482F_Data</vt:lpstr>
      <vt:lpstr>A126259482F_Latest</vt:lpstr>
      <vt:lpstr>A126259486R</vt:lpstr>
      <vt:lpstr>A126259486R_Data</vt:lpstr>
      <vt:lpstr>A126259486R_Latest</vt:lpstr>
      <vt:lpstr>A126259490F</vt:lpstr>
      <vt:lpstr>A126259490F_Data</vt:lpstr>
      <vt:lpstr>A126259490F_Latest</vt:lpstr>
      <vt:lpstr>A126259494R</vt:lpstr>
      <vt:lpstr>A126259494R_Data</vt:lpstr>
      <vt:lpstr>A126259494R_Latest</vt:lpstr>
      <vt:lpstr>A126259498X</vt:lpstr>
      <vt:lpstr>A126259498X_Data</vt:lpstr>
      <vt:lpstr>A126259498X_Latest</vt:lpstr>
      <vt:lpstr>A126259502C</vt:lpstr>
      <vt:lpstr>A126259502C_Data</vt:lpstr>
      <vt:lpstr>A126259502C_Latest</vt:lpstr>
      <vt:lpstr>A126259506L</vt:lpstr>
      <vt:lpstr>A126259506L_Data</vt:lpstr>
      <vt:lpstr>A126259506L_Latest</vt:lpstr>
      <vt:lpstr>A126259510C</vt:lpstr>
      <vt:lpstr>A126259510C_Data</vt:lpstr>
      <vt:lpstr>A126259510C_Latest</vt:lpstr>
      <vt:lpstr>A126259514L</vt:lpstr>
      <vt:lpstr>A126259514L_Data</vt:lpstr>
      <vt:lpstr>A126259514L_Latest</vt:lpstr>
      <vt:lpstr>A126259518W</vt:lpstr>
      <vt:lpstr>A126259518W_Data</vt:lpstr>
      <vt:lpstr>A126259518W_Latest</vt:lpstr>
      <vt:lpstr>A126259522L</vt:lpstr>
      <vt:lpstr>A126259522L_Data</vt:lpstr>
      <vt:lpstr>A126259522L_Latest</vt:lpstr>
      <vt:lpstr>A126259526W</vt:lpstr>
      <vt:lpstr>A126259526W_Data</vt:lpstr>
      <vt:lpstr>A126259526W_Latest</vt:lpstr>
      <vt:lpstr>A126259530L</vt:lpstr>
      <vt:lpstr>A126259530L_Data</vt:lpstr>
      <vt:lpstr>A126259530L_Latest</vt:lpstr>
      <vt:lpstr>A126259534W</vt:lpstr>
      <vt:lpstr>A126259534W_Data</vt:lpstr>
      <vt:lpstr>A126259534W_Latest</vt:lpstr>
      <vt:lpstr>A126259538F</vt:lpstr>
      <vt:lpstr>A126259538F_Data</vt:lpstr>
      <vt:lpstr>A126259538F_Latest</vt:lpstr>
      <vt:lpstr>A126259542W</vt:lpstr>
      <vt:lpstr>A126259542W_Data</vt:lpstr>
      <vt:lpstr>A126259542W_Latest</vt:lpstr>
      <vt:lpstr>A126259546F</vt:lpstr>
      <vt:lpstr>A126259546F_Data</vt:lpstr>
      <vt:lpstr>A126259546F_Latest</vt:lpstr>
      <vt:lpstr>A126259550W</vt:lpstr>
      <vt:lpstr>A126259550W_Data</vt:lpstr>
      <vt:lpstr>A126259550W_Latest</vt:lpstr>
      <vt:lpstr>A126259554F</vt:lpstr>
      <vt:lpstr>A126259554F_Data</vt:lpstr>
      <vt:lpstr>A126259554F_Latest</vt:lpstr>
      <vt:lpstr>A126259558R</vt:lpstr>
      <vt:lpstr>A126259558R_Data</vt:lpstr>
      <vt:lpstr>A126259558R_Latest</vt:lpstr>
      <vt:lpstr>A126259562F</vt:lpstr>
      <vt:lpstr>A126259562F_Data</vt:lpstr>
      <vt:lpstr>A126259562F_Latest</vt:lpstr>
      <vt:lpstr>A126259566R</vt:lpstr>
      <vt:lpstr>A126259566R_Data</vt:lpstr>
      <vt:lpstr>A126259566R_Latest</vt:lpstr>
      <vt:lpstr>A126259570F</vt:lpstr>
      <vt:lpstr>A126259570F_Data</vt:lpstr>
      <vt:lpstr>A126259570F_Latest</vt:lpstr>
      <vt:lpstr>A126259574R</vt:lpstr>
      <vt:lpstr>A126259574R_Data</vt:lpstr>
      <vt:lpstr>A126259574R_Latest</vt:lpstr>
      <vt:lpstr>A126259578X</vt:lpstr>
      <vt:lpstr>A126259578X_Data</vt:lpstr>
      <vt:lpstr>A126259578X_Latest</vt:lpstr>
      <vt:lpstr>A126259582R</vt:lpstr>
      <vt:lpstr>A126259582R_Data</vt:lpstr>
      <vt:lpstr>A126259582R_Latest</vt:lpstr>
      <vt:lpstr>A126259586X</vt:lpstr>
      <vt:lpstr>A126259586X_Data</vt:lpstr>
      <vt:lpstr>A126259586X_Latest</vt:lpstr>
      <vt:lpstr>A126259590R</vt:lpstr>
      <vt:lpstr>A126259590R_Data</vt:lpstr>
      <vt:lpstr>A126259590R_Latest</vt:lpstr>
      <vt:lpstr>A126259594X</vt:lpstr>
      <vt:lpstr>A126259594X_Data</vt:lpstr>
      <vt:lpstr>A126259594X_Latest</vt:lpstr>
      <vt:lpstr>A126259598J</vt:lpstr>
      <vt:lpstr>A126259598J_Data</vt:lpstr>
      <vt:lpstr>A126259598J_Latest</vt:lpstr>
      <vt:lpstr>A126259602L</vt:lpstr>
      <vt:lpstr>A126259602L_Data</vt:lpstr>
      <vt:lpstr>A126259602L_Latest</vt:lpstr>
      <vt:lpstr>A126259606W</vt:lpstr>
      <vt:lpstr>A126259606W_Data</vt:lpstr>
      <vt:lpstr>A126259606W_Latest</vt:lpstr>
      <vt:lpstr>A126259610L</vt:lpstr>
      <vt:lpstr>A126259610L_Data</vt:lpstr>
      <vt:lpstr>A126259610L_Latest</vt:lpstr>
      <vt:lpstr>A126259614W</vt:lpstr>
      <vt:lpstr>A126259614W_Data</vt:lpstr>
      <vt:lpstr>A126259614W_Latest</vt:lpstr>
      <vt:lpstr>A126259618F</vt:lpstr>
      <vt:lpstr>A126259618F_Data</vt:lpstr>
      <vt:lpstr>A126259618F_Latest</vt:lpstr>
      <vt:lpstr>A126259622W</vt:lpstr>
      <vt:lpstr>A126259622W_Data</vt:lpstr>
      <vt:lpstr>A126259622W_Latest</vt:lpstr>
      <vt:lpstr>A126259626F</vt:lpstr>
      <vt:lpstr>A126259626F_Data</vt:lpstr>
      <vt:lpstr>A126259626F_Latest</vt:lpstr>
      <vt:lpstr>A126259630W</vt:lpstr>
      <vt:lpstr>A126259630W_Data</vt:lpstr>
      <vt:lpstr>A126259630W_Latest</vt:lpstr>
      <vt:lpstr>A126259634F</vt:lpstr>
      <vt:lpstr>A126259634F_Data</vt:lpstr>
      <vt:lpstr>A126259634F_Latest</vt:lpstr>
      <vt:lpstr>A126259638R</vt:lpstr>
      <vt:lpstr>A126259638R_Data</vt:lpstr>
      <vt:lpstr>A126259638R_Latest</vt:lpstr>
      <vt:lpstr>A126259642F</vt:lpstr>
      <vt:lpstr>A126259642F_Data</vt:lpstr>
      <vt:lpstr>A126259642F_Latest</vt:lpstr>
      <vt:lpstr>A126259646R</vt:lpstr>
      <vt:lpstr>A126259646R_Data</vt:lpstr>
      <vt:lpstr>A126259646R_Latest</vt:lpstr>
      <vt:lpstr>A126259650F</vt:lpstr>
      <vt:lpstr>A126259650F_Data</vt:lpstr>
      <vt:lpstr>A126259650F_Latest</vt:lpstr>
      <vt:lpstr>A126259654R</vt:lpstr>
      <vt:lpstr>A126259654R_Data</vt:lpstr>
      <vt:lpstr>A126259654R_Latest</vt:lpstr>
      <vt:lpstr>A126259658X</vt:lpstr>
      <vt:lpstr>A126259658X_Data</vt:lpstr>
      <vt:lpstr>A126259658X_Latest</vt:lpstr>
      <vt:lpstr>A126259662R</vt:lpstr>
      <vt:lpstr>A126259662R_Data</vt:lpstr>
      <vt:lpstr>A126259662R_Latest</vt:lpstr>
      <vt:lpstr>A126259666X</vt:lpstr>
      <vt:lpstr>A126259666X_Data</vt:lpstr>
      <vt:lpstr>A126259666X_Latest</vt:lpstr>
      <vt:lpstr>A126259670R</vt:lpstr>
      <vt:lpstr>A126259670R_Data</vt:lpstr>
      <vt:lpstr>A126259670R_Latest</vt:lpstr>
      <vt:lpstr>A126259674X</vt:lpstr>
      <vt:lpstr>A126259674X_Data</vt:lpstr>
      <vt:lpstr>A126259674X_Latest</vt:lpstr>
      <vt:lpstr>A126259678J</vt:lpstr>
      <vt:lpstr>A126259678J_Data</vt:lpstr>
      <vt:lpstr>A126259678J_Latest</vt:lpstr>
      <vt:lpstr>A126259682X</vt:lpstr>
      <vt:lpstr>A126259682X_Data</vt:lpstr>
      <vt:lpstr>A126259682X_Latest</vt:lpstr>
      <vt:lpstr>A126259686J</vt:lpstr>
      <vt:lpstr>A126259686J_Data</vt:lpstr>
      <vt:lpstr>A126259686J_Latest</vt:lpstr>
      <vt:lpstr>A126259690X</vt:lpstr>
      <vt:lpstr>A126259690X_Data</vt:lpstr>
      <vt:lpstr>A126259690X_Latest</vt:lpstr>
      <vt:lpstr>A126259694J</vt:lpstr>
      <vt:lpstr>A126259694J_Data</vt:lpstr>
      <vt:lpstr>A126259694J_Latest</vt:lpstr>
      <vt:lpstr>A126259698T</vt:lpstr>
      <vt:lpstr>A126259698T_Data</vt:lpstr>
      <vt:lpstr>A126259698T_Latest</vt:lpstr>
      <vt:lpstr>A126259702W</vt:lpstr>
      <vt:lpstr>A126259702W_Data</vt:lpstr>
      <vt:lpstr>A126259702W_Latest</vt:lpstr>
      <vt:lpstr>A126259706F</vt:lpstr>
      <vt:lpstr>A126259706F_Data</vt:lpstr>
      <vt:lpstr>A126259706F_Latest</vt:lpstr>
      <vt:lpstr>A126259710W</vt:lpstr>
      <vt:lpstr>A126259710W_Data</vt:lpstr>
      <vt:lpstr>A126259710W_Latest</vt:lpstr>
      <vt:lpstr>A126259714F</vt:lpstr>
      <vt:lpstr>A126259714F_Data</vt:lpstr>
      <vt:lpstr>A126259714F_Latest</vt:lpstr>
      <vt:lpstr>A126259718R</vt:lpstr>
      <vt:lpstr>A126259718R_Data</vt:lpstr>
      <vt:lpstr>A126259718R_Latest</vt:lpstr>
      <vt:lpstr>A126259722F</vt:lpstr>
      <vt:lpstr>A126259722F_Data</vt:lpstr>
      <vt:lpstr>A126259722F_Latest</vt:lpstr>
      <vt:lpstr>A126259726R</vt:lpstr>
      <vt:lpstr>A126259726R_Data</vt:lpstr>
      <vt:lpstr>A126259726R_Latest</vt:lpstr>
      <vt:lpstr>A126259730F</vt:lpstr>
      <vt:lpstr>A126259730F_Data</vt:lpstr>
      <vt:lpstr>A126259730F_Latest</vt:lpstr>
      <vt:lpstr>A126259734R</vt:lpstr>
      <vt:lpstr>A126259734R_Data</vt:lpstr>
      <vt:lpstr>A126259734R_Latest</vt:lpstr>
      <vt:lpstr>A126259738X</vt:lpstr>
      <vt:lpstr>A126259738X_Data</vt:lpstr>
      <vt:lpstr>A126259738X_Latest</vt:lpstr>
      <vt:lpstr>A126259742R</vt:lpstr>
      <vt:lpstr>A126259742R_Data</vt:lpstr>
      <vt:lpstr>A126259742R_Latest</vt:lpstr>
      <vt:lpstr>A126259746X</vt:lpstr>
      <vt:lpstr>A126259746X_Data</vt:lpstr>
      <vt:lpstr>A126259746X_Latest</vt:lpstr>
      <vt:lpstr>A126259750R</vt:lpstr>
      <vt:lpstr>A126259750R_Data</vt:lpstr>
      <vt:lpstr>A126259750R_Latest</vt:lpstr>
      <vt:lpstr>A126259754X</vt:lpstr>
      <vt:lpstr>A126259754X_Data</vt:lpstr>
      <vt:lpstr>A126259754X_Latest</vt:lpstr>
      <vt:lpstr>A126259758J</vt:lpstr>
      <vt:lpstr>A126259758J_Data</vt:lpstr>
      <vt:lpstr>A126259758J_Latest</vt:lpstr>
      <vt:lpstr>A126259762X</vt:lpstr>
      <vt:lpstr>A126259762X_Data</vt:lpstr>
      <vt:lpstr>A126259762X_Latest</vt:lpstr>
      <vt:lpstr>A126259766J</vt:lpstr>
      <vt:lpstr>A126259766J_Data</vt:lpstr>
      <vt:lpstr>A126259766J_Latest</vt:lpstr>
      <vt:lpstr>A126259770X</vt:lpstr>
      <vt:lpstr>A126259770X_Data</vt:lpstr>
      <vt:lpstr>A126259770X_Latest</vt:lpstr>
      <vt:lpstr>A126259774J</vt:lpstr>
      <vt:lpstr>A126259774J_Data</vt:lpstr>
      <vt:lpstr>A126259774J_Latest</vt:lpstr>
      <vt:lpstr>A126259778T</vt:lpstr>
      <vt:lpstr>A126259778T_Data</vt:lpstr>
      <vt:lpstr>A126259778T_Latest</vt:lpstr>
      <vt:lpstr>A126259782J</vt:lpstr>
      <vt:lpstr>A126259782J_Data</vt:lpstr>
      <vt:lpstr>A126259782J_Latest</vt:lpstr>
      <vt:lpstr>A126259786T</vt:lpstr>
      <vt:lpstr>A126259786T_Data</vt:lpstr>
      <vt:lpstr>A126259786T_Latest</vt:lpstr>
      <vt:lpstr>A126259790J</vt:lpstr>
      <vt:lpstr>A126259790J_Data</vt:lpstr>
      <vt:lpstr>A126259790J_Latest</vt:lpstr>
      <vt:lpstr>A126259794T</vt:lpstr>
      <vt:lpstr>A126259794T_Data</vt:lpstr>
      <vt:lpstr>A126259794T_Latest</vt:lpstr>
      <vt:lpstr>A126259798A</vt:lpstr>
      <vt:lpstr>A126259798A_Data</vt:lpstr>
      <vt:lpstr>A126259798A_Latest</vt:lpstr>
      <vt:lpstr>A126259802F</vt:lpstr>
      <vt:lpstr>A126259802F_Data</vt:lpstr>
      <vt:lpstr>A126259802F_Latest</vt:lpstr>
      <vt:lpstr>A126259806R</vt:lpstr>
      <vt:lpstr>A126259806R_Data</vt:lpstr>
      <vt:lpstr>A126259806R_Latest</vt:lpstr>
      <vt:lpstr>A126259810F</vt:lpstr>
      <vt:lpstr>A126259810F_Data</vt:lpstr>
      <vt:lpstr>A126259810F_Latest</vt:lpstr>
      <vt:lpstr>A126259814R</vt:lpstr>
      <vt:lpstr>A126259814R_Data</vt:lpstr>
      <vt:lpstr>A126259814R_Latest</vt:lpstr>
      <vt:lpstr>A126259818X</vt:lpstr>
      <vt:lpstr>A126259818X_Data</vt:lpstr>
      <vt:lpstr>A126259818X_Latest</vt:lpstr>
      <vt:lpstr>A126259822R</vt:lpstr>
      <vt:lpstr>A126259822R_Data</vt:lpstr>
      <vt:lpstr>A126259822R_Latest</vt:lpstr>
      <vt:lpstr>A126259826X</vt:lpstr>
      <vt:lpstr>A126259826X_Data</vt:lpstr>
      <vt:lpstr>A126259826X_Latest</vt:lpstr>
      <vt:lpstr>A126259830R</vt:lpstr>
      <vt:lpstr>A126259830R_Data</vt:lpstr>
      <vt:lpstr>A126259830R_Latest</vt:lpstr>
      <vt:lpstr>A126259834X</vt:lpstr>
      <vt:lpstr>A126259834X_Data</vt:lpstr>
      <vt:lpstr>A126259834X_Latest</vt:lpstr>
      <vt:lpstr>A126259838J</vt:lpstr>
      <vt:lpstr>A126259838J_Data</vt:lpstr>
      <vt:lpstr>A126259838J_Latest</vt:lpstr>
      <vt:lpstr>A126259842X</vt:lpstr>
      <vt:lpstr>A126259842X_Data</vt:lpstr>
      <vt:lpstr>A126259842X_Latest</vt:lpstr>
      <vt:lpstr>A126259846J</vt:lpstr>
      <vt:lpstr>A126259846J_Data</vt:lpstr>
      <vt:lpstr>A126259846J_Latest</vt:lpstr>
      <vt:lpstr>A126259850X</vt:lpstr>
      <vt:lpstr>A126259850X_Data</vt:lpstr>
      <vt:lpstr>A126259850X_Latest</vt:lpstr>
      <vt:lpstr>A126259854J</vt:lpstr>
      <vt:lpstr>A126259854J_Data</vt:lpstr>
      <vt:lpstr>A126259854J_Latest</vt:lpstr>
      <vt:lpstr>A126259858T</vt:lpstr>
      <vt:lpstr>A126259858T_Data</vt:lpstr>
      <vt:lpstr>A126259858T_Latest</vt:lpstr>
      <vt:lpstr>A126259862J</vt:lpstr>
      <vt:lpstr>A126259862J_Data</vt:lpstr>
      <vt:lpstr>A126259862J_Latest</vt:lpstr>
      <vt:lpstr>A126259866T</vt:lpstr>
      <vt:lpstr>A126259866T_Data</vt:lpstr>
      <vt:lpstr>A126259866T_Latest</vt:lpstr>
      <vt:lpstr>A126259870J</vt:lpstr>
      <vt:lpstr>A126259870J_Data</vt:lpstr>
      <vt:lpstr>A126259870J_Latest</vt:lpstr>
      <vt:lpstr>A126259874T</vt:lpstr>
      <vt:lpstr>A126259874T_Data</vt:lpstr>
      <vt:lpstr>A126259874T_Latest</vt:lpstr>
      <vt:lpstr>A126259878A</vt:lpstr>
      <vt:lpstr>A126259878A_Data</vt:lpstr>
      <vt:lpstr>A126259878A_Latest</vt:lpstr>
      <vt:lpstr>A126259882T</vt:lpstr>
      <vt:lpstr>A126259882T_Data</vt:lpstr>
      <vt:lpstr>A126259882T_Latest</vt:lpstr>
      <vt:lpstr>A126259886A</vt:lpstr>
      <vt:lpstr>A126259886A_Data</vt:lpstr>
      <vt:lpstr>A126259886A_Latest</vt:lpstr>
      <vt:lpstr>A126259890T</vt:lpstr>
      <vt:lpstr>A126259890T_Data</vt:lpstr>
      <vt:lpstr>A126259890T_Latest</vt:lpstr>
      <vt:lpstr>A126259894A</vt:lpstr>
      <vt:lpstr>A126259894A_Data</vt:lpstr>
      <vt:lpstr>A126259894A_Latest</vt:lpstr>
      <vt:lpstr>A126259898K</vt:lpstr>
      <vt:lpstr>A126259898K_Data</vt:lpstr>
      <vt:lpstr>A126259898K_Latest</vt:lpstr>
      <vt:lpstr>A126259902R</vt:lpstr>
      <vt:lpstr>A126259902R_Data</vt:lpstr>
      <vt:lpstr>A126259902R_Latest</vt:lpstr>
      <vt:lpstr>A126259906X</vt:lpstr>
      <vt:lpstr>A126259906X_Data</vt:lpstr>
      <vt:lpstr>A126259906X_Latest</vt:lpstr>
      <vt:lpstr>A126259910R</vt:lpstr>
      <vt:lpstr>A126259910R_Data</vt:lpstr>
      <vt:lpstr>A126259910R_Latest</vt:lpstr>
      <vt:lpstr>A126259914X</vt:lpstr>
      <vt:lpstr>A126259914X_Data</vt:lpstr>
      <vt:lpstr>A126259914X_Latest</vt:lpstr>
      <vt:lpstr>A126259918J</vt:lpstr>
      <vt:lpstr>A126259918J_Data</vt:lpstr>
      <vt:lpstr>A126259918J_Latest</vt:lpstr>
      <vt:lpstr>A126259922X</vt:lpstr>
      <vt:lpstr>A126259922X_Data</vt:lpstr>
      <vt:lpstr>A126259922X_Latest</vt:lpstr>
      <vt:lpstr>A126259926J</vt:lpstr>
      <vt:lpstr>A126259926J_Data</vt:lpstr>
      <vt:lpstr>A126259926J_Latest</vt:lpstr>
      <vt:lpstr>A126259930X</vt:lpstr>
      <vt:lpstr>A126259930X_Data</vt:lpstr>
      <vt:lpstr>A126259930X_Latest</vt:lpstr>
      <vt:lpstr>A126259934J</vt:lpstr>
      <vt:lpstr>A126259934J_Data</vt:lpstr>
      <vt:lpstr>A126259934J_Latest</vt:lpstr>
      <vt:lpstr>A126259938T</vt:lpstr>
      <vt:lpstr>A126259938T_Data</vt:lpstr>
      <vt:lpstr>A126259938T_Latest</vt:lpstr>
      <vt:lpstr>A126259942J</vt:lpstr>
      <vt:lpstr>A126259942J_Data</vt:lpstr>
      <vt:lpstr>A126259942J_Latest</vt:lpstr>
      <vt:lpstr>A126259946T</vt:lpstr>
      <vt:lpstr>A126259946T_Data</vt:lpstr>
      <vt:lpstr>A126259946T_Latest</vt:lpstr>
      <vt:lpstr>A126259950J</vt:lpstr>
      <vt:lpstr>A126259950J_Data</vt:lpstr>
      <vt:lpstr>A126259950J_Latest</vt:lpstr>
      <vt:lpstr>A126259954T</vt:lpstr>
      <vt:lpstr>A126259954T_Data</vt:lpstr>
      <vt:lpstr>A126259954T_Latest</vt:lpstr>
      <vt:lpstr>A126259958A</vt:lpstr>
      <vt:lpstr>A126259958A_Data</vt:lpstr>
      <vt:lpstr>A126259958A_Latest</vt:lpstr>
      <vt:lpstr>A126259962T</vt:lpstr>
      <vt:lpstr>A126259962T_Data</vt:lpstr>
      <vt:lpstr>A126259962T_Latest</vt:lpstr>
      <vt:lpstr>A126259966A</vt:lpstr>
      <vt:lpstr>A126259966A_Data</vt:lpstr>
      <vt:lpstr>A126259966A_Latest</vt:lpstr>
      <vt:lpstr>A126259970T</vt:lpstr>
      <vt:lpstr>A126259970T_Data</vt:lpstr>
      <vt:lpstr>A126259970T_Latest</vt:lpstr>
      <vt:lpstr>A126259974A</vt:lpstr>
      <vt:lpstr>A126259974A_Data</vt:lpstr>
      <vt:lpstr>A126259974A_Latest</vt:lpstr>
      <vt:lpstr>A126259978K</vt:lpstr>
      <vt:lpstr>A126259978K_Data</vt:lpstr>
      <vt:lpstr>A126259978K_Latest</vt:lpstr>
      <vt:lpstr>A126259982A</vt:lpstr>
      <vt:lpstr>A126259982A_Data</vt:lpstr>
      <vt:lpstr>A126259982A_Latest</vt:lpstr>
      <vt:lpstr>A126259986K</vt:lpstr>
      <vt:lpstr>A126259986K_Data</vt:lpstr>
      <vt:lpstr>A126259986K_Latest</vt:lpstr>
      <vt:lpstr>A126259990A</vt:lpstr>
      <vt:lpstr>A126259990A_Data</vt:lpstr>
      <vt:lpstr>A126259990A_Latest</vt:lpstr>
      <vt:lpstr>A126259994K</vt:lpstr>
      <vt:lpstr>A126259994K_Data</vt:lpstr>
      <vt:lpstr>A126259994K_Latest</vt:lpstr>
      <vt:lpstr>A126259998V</vt:lpstr>
      <vt:lpstr>A126259998V_Data</vt:lpstr>
      <vt:lpstr>A126259998V_Latest</vt:lpstr>
      <vt:lpstr>A126260002F</vt:lpstr>
      <vt:lpstr>A126260002F_Data</vt:lpstr>
      <vt:lpstr>A126260002F_Latest</vt:lpstr>
      <vt:lpstr>A126260006R</vt:lpstr>
      <vt:lpstr>A126260006R_Data</vt:lpstr>
      <vt:lpstr>A126260006R_Latest</vt:lpstr>
      <vt:lpstr>A126260010F</vt:lpstr>
      <vt:lpstr>A126260010F_Data</vt:lpstr>
      <vt:lpstr>A126260010F_Latest</vt:lpstr>
      <vt:lpstr>A126260014R</vt:lpstr>
      <vt:lpstr>A126260014R_Data</vt:lpstr>
      <vt:lpstr>A126260014R_Latest</vt:lpstr>
      <vt:lpstr>A126260018X</vt:lpstr>
      <vt:lpstr>A126260018X_Data</vt:lpstr>
      <vt:lpstr>A126260018X_Latest</vt:lpstr>
      <vt:lpstr>A126260022R</vt:lpstr>
      <vt:lpstr>A126260022R_Data</vt:lpstr>
      <vt:lpstr>A126260022R_Latest</vt:lpstr>
      <vt:lpstr>A126260026X</vt:lpstr>
      <vt:lpstr>A126260026X_Data</vt:lpstr>
      <vt:lpstr>A126260026X_Latest</vt:lpstr>
      <vt:lpstr>A126260030R</vt:lpstr>
      <vt:lpstr>A126260030R_Data</vt:lpstr>
      <vt:lpstr>A126260030R_Latest</vt:lpstr>
      <vt:lpstr>A126260034X</vt:lpstr>
      <vt:lpstr>A126260034X_Data</vt:lpstr>
      <vt:lpstr>A126260034X_Latest</vt:lpstr>
      <vt:lpstr>A126260038J</vt:lpstr>
      <vt:lpstr>A126260038J_Data</vt:lpstr>
      <vt:lpstr>A126260038J_Latest</vt:lpstr>
      <vt:lpstr>A126260042X</vt:lpstr>
      <vt:lpstr>A126260042X_Data</vt:lpstr>
      <vt:lpstr>A126260042X_Latest</vt:lpstr>
      <vt:lpstr>A126260046J</vt:lpstr>
      <vt:lpstr>A126260046J_Data</vt:lpstr>
      <vt:lpstr>A126260046J_Latest</vt:lpstr>
      <vt:lpstr>A126260050X</vt:lpstr>
      <vt:lpstr>A126260050X_Data</vt:lpstr>
      <vt:lpstr>A126260050X_Latest</vt:lpstr>
      <vt:lpstr>A126260054J</vt:lpstr>
      <vt:lpstr>A126260054J_Data</vt:lpstr>
      <vt:lpstr>A126260054J_Latest</vt:lpstr>
      <vt:lpstr>A126260058T</vt:lpstr>
      <vt:lpstr>A126260058T_Data</vt:lpstr>
      <vt:lpstr>A126260058T_Latest</vt:lpstr>
      <vt:lpstr>A126260062J</vt:lpstr>
      <vt:lpstr>A126260062J_Data</vt:lpstr>
      <vt:lpstr>A126260062J_Latest</vt:lpstr>
      <vt:lpstr>A126260066T</vt:lpstr>
      <vt:lpstr>A126260066T_Data</vt:lpstr>
      <vt:lpstr>A126260066T_Latest</vt:lpstr>
      <vt:lpstr>A126260070J</vt:lpstr>
      <vt:lpstr>A126260070J_Data</vt:lpstr>
      <vt:lpstr>A126260070J_Latest</vt:lpstr>
      <vt:lpstr>A126260074T</vt:lpstr>
      <vt:lpstr>A126260074T_Data</vt:lpstr>
      <vt:lpstr>A126260074T_Latest</vt:lpstr>
      <vt:lpstr>A126260078A</vt:lpstr>
      <vt:lpstr>A126260078A_Data</vt:lpstr>
      <vt:lpstr>A126260078A_Latest</vt:lpstr>
      <vt:lpstr>A126260082T</vt:lpstr>
      <vt:lpstr>A126260082T_Data</vt:lpstr>
      <vt:lpstr>A126260082T_Latest</vt:lpstr>
      <vt:lpstr>A126260086A</vt:lpstr>
      <vt:lpstr>A126260086A_Data</vt:lpstr>
      <vt:lpstr>A126260086A_Latest</vt:lpstr>
      <vt:lpstr>A126260090T</vt:lpstr>
      <vt:lpstr>A126260090T_Data</vt:lpstr>
      <vt:lpstr>A126260090T_Latest</vt:lpstr>
      <vt:lpstr>A126260094A</vt:lpstr>
      <vt:lpstr>A126260094A_Data</vt:lpstr>
      <vt:lpstr>A126260094A_Latest</vt:lpstr>
      <vt:lpstr>A126260098K</vt:lpstr>
      <vt:lpstr>A126260098K_Data</vt:lpstr>
      <vt:lpstr>A126260098K_Latest</vt:lpstr>
      <vt:lpstr>A126260102R</vt:lpstr>
      <vt:lpstr>A126260102R_Data</vt:lpstr>
      <vt:lpstr>A126260102R_Latest</vt:lpstr>
      <vt:lpstr>A126260106X</vt:lpstr>
      <vt:lpstr>A126260106X_Data</vt:lpstr>
      <vt:lpstr>A126260106X_Latest</vt:lpstr>
      <vt:lpstr>A126260110R</vt:lpstr>
      <vt:lpstr>A126260110R_Data</vt:lpstr>
      <vt:lpstr>A126260110R_Latest</vt:lpstr>
      <vt:lpstr>A126260114X</vt:lpstr>
      <vt:lpstr>A126260114X_Data</vt:lpstr>
      <vt:lpstr>A126260114X_Latest</vt:lpstr>
      <vt:lpstr>A126260118J</vt:lpstr>
      <vt:lpstr>A126260118J_Data</vt:lpstr>
      <vt:lpstr>A126260118J_Latest</vt:lpstr>
      <vt:lpstr>A126260122X</vt:lpstr>
      <vt:lpstr>A126260122X_Data</vt:lpstr>
      <vt:lpstr>A126260122X_Latest</vt:lpstr>
      <vt:lpstr>A126260126J</vt:lpstr>
      <vt:lpstr>A126260126J_Data</vt:lpstr>
      <vt:lpstr>A126260126J_Latest</vt:lpstr>
      <vt:lpstr>A126260130X</vt:lpstr>
      <vt:lpstr>A126260130X_Data</vt:lpstr>
      <vt:lpstr>A126260130X_Latest</vt:lpstr>
      <vt:lpstr>A126260134J</vt:lpstr>
      <vt:lpstr>A126260134J_Data</vt:lpstr>
      <vt:lpstr>A126260134J_Latest</vt:lpstr>
      <vt:lpstr>A126260138T</vt:lpstr>
      <vt:lpstr>A126260138T_Data</vt:lpstr>
      <vt:lpstr>A126260138T_Latest</vt:lpstr>
      <vt:lpstr>A126260142J</vt:lpstr>
      <vt:lpstr>A126260142J_Data</vt:lpstr>
      <vt:lpstr>A126260142J_Latest</vt:lpstr>
      <vt:lpstr>A126260146T</vt:lpstr>
      <vt:lpstr>A126260146T_Data</vt:lpstr>
      <vt:lpstr>A126260146T_Latest</vt:lpstr>
      <vt:lpstr>A126260150J</vt:lpstr>
      <vt:lpstr>A126260150J_Data</vt:lpstr>
      <vt:lpstr>A126260150J_Latest</vt:lpstr>
      <vt:lpstr>A126260154T</vt:lpstr>
      <vt:lpstr>A126260154T_Data</vt:lpstr>
      <vt:lpstr>A126260154T_Latest</vt:lpstr>
      <vt:lpstr>A126260158A</vt:lpstr>
      <vt:lpstr>A126260158A_Data</vt:lpstr>
      <vt:lpstr>A126260158A_Latest</vt:lpstr>
      <vt:lpstr>A126260162T</vt:lpstr>
      <vt:lpstr>A126260162T_Data</vt:lpstr>
      <vt:lpstr>A126260162T_Latest</vt:lpstr>
      <vt:lpstr>A126260166A</vt:lpstr>
      <vt:lpstr>A126260166A_Data</vt:lpstr>
      <vt:lpstr>A126260166A_Latest</vt:lpstr>
      <vt:lpstr>A126260170T</vt:lpstr>
      <vt:lpstr>A126260170T_Data</vt:lpstr>
      <vt:lpstr>A126260170T_Latest</vt:lpstr>
      <vt:lpstr>A126260174A</vt:lpstr>
      <vt:lpstr>A126260174A_Data</vt:lpstr>
      <vt:lpstr>A126260174A_Latest</vt:lpstr>
      <vt:lpstr>A126260178K</vt:lpstr>
      <vt:lpstr>A126260178K_Data</vt:lpstr>
      <vt:lpstr>A126260178K_Latest</vt:lpstr>
      <vt:lpstr>A126260182A</vt:lpstr>
      <vt:lpstr>A126260182A_Data</vt:lpstr>
      <vt:lpstr>A126260182A_Latest</vt:lpstr>
      <vt:lpstr>A126260186K</vt:lpstr>
      <vt:lpstr>A126260186K_Data</vt:lpstr>
      <vt:lpstr>A126260186K_Latest</vt:lpstr>
      <vt:lpstr>A126260190A</vt:lpstr>
      <vt:lpstr>A126260190A_Data</vt:lpstr>
      <vt:lpstr>A126260190A_Latest</vt:lpstr>
      <vt:lpstr>A126260194K</vt:lpstr>
      <vt:lpstr>A126260194K_Data</vt:lpstr>
      <vt:lpstr>A126260194K_Latest</vt:lpstr>
      <vt:lpstr>A126260198V</vt:lpstr>
      <vt:lpstr>A126260198V_Data</vt:lpstr>
      <vt:lpstr>A126260198V_Latest</vt:lpstr>
      <vt:lpstr>A126260202X</vt:lpstr>
      <vt:lpstr>A126260202X_Data</vt:lpstr>
      <vt:lpstr>A126260202X_Latest</vt:lpstr>
      <vt:lpstr>A126260206J</vt:lpstr>
      <vt:lpstr>A126260206J_Data</vt:lpstr>
      <vt:lpstr>A126260206J_Latest</vt:lpstr>
      <vt:lpstr>A126260210X</vt:lpstr>
      <vt:lpstr>A126260210X_Data</vt:lpstr>
      <vt:lpstr>A126260210X_Latest</vt:lpstr>
      <vt:lpstr>A126260214J</vt:lpstr>
      <vt:lpstr>A126260214J_Data</vt:lpstr>
      <vt:lpstr>A126260214J_Latest</vt:lpstr>
      <vt:lpstr>A126260218T</vt:lpstr>
      <vt:lpstr>A126260218T_Data</vt:lpstr>
      <vt:lpstr>A126260218T_Latest</vt:lpstr>
      <vt:lpstr>A126260222J</vt:lpstr>
      <vt:lpstr>A126260222J_Data</vt:lpstr>
      <vt:lpstr>A126260222J_Latest</vt:lpstr>
      <vt:lpstr>A126260226T</vt:lpstr>
      <vt:lpstr>A126260226T_Data</vt:lpstr>
      <vt:lpstr>A126260226T_Latest</vt:lpstr>
      <vt:lpstr>A126260230J</vt:lpstr>
      <vt:lpstr>A126260230J_Data</vt:lpstr>
      <vt:lpstr>A126260230J_Latest</vt:lpstr>
      <vt:lpstr>A126260234T</vt:lpstr>
      <vt:lpstr>A126260234T_Data</vt:lpstr>
      <vt:lpstr>A126260234T_Latest</vt:lpstr>
      <vt:lpstr>A126260238A</vt:lpstr>
      <vt:lpstr>A126260238A_Data</vt:lpstr>
      <vt:lpstr>A126260238A_Latest</vt:lpstr>
      <vt:lpstr>A126260242T</vt:lpstr>
      <vt:lpstr>A126260242T_Data</vt:lpstr>
      <vt:lpstr>A126260242T_Latest</vt:lpstr>
      <vt:lpstr>A126260246A</vt:lpstr>
      <vt:lpstr>A126260246A_Data</vt:lpstr>
      <vt:lpstr>A126260246A_Latest</vt:lpstr>
      <vt:lpstr>A126260250T</vt:lpstr>
      <vt:lpstr>A126260250T_Data</vt:lpstr>
      <vt:lpstr>A126260250T_Latest</vt:lpstr>
      <vt:lpstr>A126260254A</vt:lpstr>
      <vt:lpstr>A126260254A_Data</vt:lpstr>
      <vt:lpstr>A126260254A_Latest</vt:lpstr>
      <vt:lpstr>A126260258K</vt:lpstr>
      <vt:lpstr>A126260258K_Data</vt:lpstr>
      <vt:lpstr>A126260258K_Latest</vt:lpstr>
      <vt:lpstr>A126260262A</vt:lpstr>
      <vt:lpstr>A126260262A_Data</vt:lpstr>
      <vt:lpstr>A126260262A_Latest</vt:lpstr>
      <vt:lpstr>A126260266K</vt:lpstr>
      <vt:lpstr>A126260266K_Data</vt:lpstr>
      <vt:lpstr>A126260266K_Latest</vt:lpstr>
      <vt:lpstr>A126260270A</vt:lpstr>
      <vt:lpstr>A126260270A_Data</vt:lpstr>
      <vt:lpstr>A126260270A_Latest</vt:lpstr>
      <vt:lpstr>A126260274K</vt:lpstr>
      <vt:lpstr>A126260274K_Data</vt:lpstr>
      <vt:lpstr>A126260274K_Latest</vt:lpstr>
      <vt:lpstr>A126260278V</vt:lpstr>
      <vt:lpstr>A126260278V_Data</vt:lpstr>
      <vt:lpstr>A126260278V_Latest</vt:lpstr>
      <vt:lpstr>A126260282K</vt:lpstr>
      <vt:lpstr>A126260282K_Data</vt:lpstr>
      <vt:lpstr>A126260282K_Latest</vt:lpstr>
      <vt:lpstr>A126260286V</vt:lpstr>
      <vt:lpstr>A126260286V_Data</vt:lpstr>
      <vt:lpstr>A126260286V_Latest</vt:lpstr>
      <vt:lpstr>A126260290K</vt:lpstr>
      <vt:lpstr>A126260290K_Data</vt:lpstr>
      <vt:lpstr>A126260290K_Latest</vt:lpstr>
      <vt:lpstr>A126260294V</vt:lpstr>
      <vt:lpstr>A126260294V_Data</vt:lpstr>
      <vt:lpstr>A126260294V_Latest</vt:lpstr>
      <vt:lpstr>A126260298C</vt:lpstr>
      <vt:lpstr>A126260298C_Data</vt:lpstr>
      <vt:lpstr>A126260298C_Latest</vt:lpstr>
      <vt:lpstr>A126260302J</vt:lpstr>
      <vt:lpstr>A126260302J_Data</vt:lpstr>
      <vt:lpstr>A126260302J_Latest</vt:lpstr>
      <vt:lpstr>A126260306T</vt:lpstr>
      <vt:lpstr>A126260306T_Data</vt:lpstr>
      <vt:lpstr>A126260306T_Latest</vt:lpstr>
      <vt:lpstr>A126260310J</vt:lpstr>
      <vt:lpstr>A126260310J_Data</vt:lpstr>
      <vt:lpstr>A126260310J_Latest</vt:lpstr>
      <vt:lpstr>A126260314T</vt:lpstr>
      <vt:lpstr>A126260314T_Data</vt:lpstr>
      <vt:lpstr>A126260314T_Latest</vt:lpstr>
      <vt:lpstr>A126260318A</vt:lpstr>
      <vt:lpstr>A126260318A_Data</vt:lpstr>
      <vt:lpstr>A126260318A_Latest</vt:lpstr>
      <vt:lpstr>A126260322T</vt:lpstr>
      <vt:lpstr>A126260322T_Data</vt:lpstr>
      <vt:lpstr>A126260322T_Latest</vt:lpstr>
      <vt:lpstr>A126260326A</vt:lpstr>
      <vt:lpstr>A126260326A_Data</vt:lpstr>
      <vt:lpstr>A126260326A_Latest</vt:lpstr>
      <vt:lpstr>A126260330T</vt:lpstr>
      <vt:lpstr>A126260330T_Data</vt:lpstr>
      <vt:lpstr>A126260330T_Latest</vt:lpstr>
      <vt:lpstr>A126260334A</vt:lpstr>
      <vt:lpstr>A126260334A_Data</vt:lpstr>
      <vt:lpstr>A126260334A_Latest</vt:lpstr>
      <vt:lpstr>A126260338K</vt:lpstr>
      <vt:lpstr>A126260338K_Data</vt:lpstr>
      <vt:lpstr>A126260338K_Latest</vt:lpstr>
      <vt:lpstr>A126260342A</vt:lpstr>
      <vt:lpstr>A126260342A_Data</vt:lpstr>
      <vt:lpstr>A126260342A_Latest</vt:lpstr>
      <vt:lpstr>A126260346K</vt:lpstr>
      <vt:lpstr>A126260346K_Data</vt:lpstr>
      <vt:lpstr>A126260346K_Latest</vt:lpstr>
      <vt:lpstr>A126260350A</vt:lpstr>
      <vt:lpstr>A126260350A_Data</vt:lpstr>
      <vt:lpstr>A126260350A_Latest</vt:lpstr>
      <vt:lpstr>A126260354K</vt:lpstr>
      <vt:lpstr>A126260354K_Data</vt:lpstr>
      <vt:lpstr>A126260354K_Latest</vt:lpstr>
      <vt:lpstr>A126260358V</vt:lpstr>
      <vt:lpstr>A126260358V_Data</vt:lpstr>
      <vt:lpstr>A126260358V_Latest</vt:lpstr>
      <vt:lpstr>A126261450C</vt:lpstr>
      <vt:lpstr>A126261450C_Data</vt:lpstr>
      <vt:lpstr>A126261450C_Latest</vt:lpstr>
      <vt:lpstr>A126261454L</vt:lpstr>
      <vt:lpstr>A126261454L_Data</vt:lpstr>
      <vt:lpstr>A126261454L_Latest</vt:lpstr>
      <vt:lpstr>A126261458W</vt:lpstr>
      <vt:lpstr>A126261458W_Data</vt:lpstr>
      <vt:lpstr>A126261458W_Latest</vt:lpstr>
      <vt:lpstr>A126261462L</vt:lpstr>
      <vt:lpstr>A126261462L_Data</vt:lpstr>
      <vt:lpstr>A126261462L_Latest</vt:lpstr>
      <vt:lpstr>A126261466W</vt:lpstr>
      <vt:lpstr>A126261466W_Data</vt:lpstr>
      <vt:lpstr>A126261466W_Latest</vt:lpstr>
      <vt:lpstr>A126261470L</vt:lpstr>
      <vt:lpstr>A126261470L_Data</vt:lpstr>
      <vt:lpstr>A126261470L_Latest</vt:lpstr>
      <vt:lpstr>A126261474W</vt:lpstr>
      <vt:lpstr>A126261474W_Data</vt:lpstr>
      <vt:lpstr>A126261474W_Latest</vt:lpstr>
      <vt:lpstr>A126261478F</vt:lpstr>
      <vt:lpstr>A126261478F_Data</vt:lpstr>
      <vt:lpstr>A126261478F_Latest</vt:lpstr>
      <vt:lpstr>A126261482W</vt:lpstr>
      <vt:lpstr>A126261482W_Data</vt:lpstr>
      <vt:lpstr>A126261482W_Latest</vt:lpstr>
      <vt:lpstr>A126261486F</vt:lpstr>
      <vt:lpstr>A126261486F_Data</vt:lpstr>
      <vt:lpstr>A126261486F_Latest</vt:lpstr>
      <vt:lpstr>A126261490W</vt:lpstr>
      <vt:lpstr>A126261490W_Data</vt:lpstr>
      <vt:lpstr>A126261490W_Latest</vt:lpstr>
      <vt:lpstr>A126261494F</vt:lpstr>
      <vt:lpstr>A126261494F_Data</vt:lpstr>
      <vt:lpstr>A126261494F_Latest</vt:lpstr>
      <vt:lpstr>A126261498R</vt:lpstr>
      <vt:lpstr>A126261498R_Data</vt:lpstr>
      <vt:lpstr>A126261498R_Latest</vt:lpstr>
      <vt:lpstr>A126261502V</vt:lpstr>
      <vt:lpstr>A126261502V_Data</vt:lpstr>
      <vt:lpstr>A126261502V_Latest</vt:lpstr>
      <vt:lpstr>A126261506C</vt:lpstr>
      <vt:lpstr>A126261506C_Data</vt:lpstr>
      <vt:lpstr>A126261506C_Latest</vt:lpstr>
      <vt:lpstr>A126261510V</vt:lpstr>
      <vt:lpstr>A126261510V_Data</vt:lpstr>
      <vt:lpstr>A126261510V_Latest</vt:lpstr>
      <vt:lpstr>A126261514C</vt:lpstr>
      <vt:lpstr>A126261514C_Data</vt:lpstr>
      <vt:lpstr>A126261514C_Latest</vt:lpstr>
      <vt:lpstr>A126261518L</vt:lpstr>
      <vt:lpstr>A126261518L_Data</vt:lpstr>
      <vt:lpstr>A126261518L_Latest</vt:lpstr>
      <vt:lpstr>A126261522C</vt:lpstr>
      <vt:lpstr>A126261522C_Data</vt:lpstr>
      <vt:lpstr>A126261522C_Latest</vt:lpstr>
      <vt:lpstr>A126261526L</vt:lpstr>
      <vt:lpstr>A126261526L_Data</vt:lpstr>
      <vt:lpstr>A126261526L_Latest</vt:lpstr>
      <vt:lpstr>A126261530C</vt:lpstr>
      <vt:lpstr>A126261530C_Data</vt:lpstr>
      <vt:lpstr>A126261530C_Latest</vt:lpstr>
      <vt:lpstr>A126261534L</vt:lpstr>
      <vt:lpstr>A126261534L_Data</vt:lpstr>
      <vt:lpstr>A126261534L_Latest</vt:lpstr>
      <vt:lpstr>A126261538W</vt:lpstr>
      <vt:lpstr>A126261538W_Data</vt:lpstr>
      <vt:lpstr>A126261538W_Latest</vt:lpstr>
      <vt:lpstr>A126261542L</vt:lpstr>
      <vt:lpstr>A126261542L_Data</vt:lpstr>
      <vt:lpstr>A126261542L_Latest</vt:lpstr>
      <vt:lpstr>A126261546W</vt:lpstr>
      <vt:lpstr>A126261546W_Data</vt:lpstr>
      <vt:lpstr>A126261546W_Latest</vt:lpstr>
      <vt:lpstr>A126261550L</vt:lpstr>
      <vt:lpstr>A126261550L_Data</vt:lpstr>
      <vt:lpstr>A126261550L_Latest</vt:lpstr>
      <vt:lpstr>A126261554W</vt:lpstr>
      <vt:lpstr>A126261554W_Data</vt:lpstr>
      <vt:lpstr>A126261554W_Latest</vt:lpstr>
      <vt:lpstr>A126261558F</vt:lpstr>
      <vt:lpstr>A126261558F_Data</vt:lpstr>
      <vt:lpstr>A126261558F_Latest</vt:lpstr>
      <vt:lpstr>A126261562W</vt:lpstr>
      <vt:lpstr>A126261562W_Data</vt:lpstr>
      <vt:lpstr>A126261562W_Latest</vt:lpstr>
      <vt:lpstr>A126261566F</vt:lpstr>
      <vt:lpstr>A126261566F_Data</vt:lpstr>
      <vt:lpstr>A126261566F_Latest</vt:lpstr>
      <vt:lpstr>A126261570W</vt:lpstr>
      <vt:lpstr>A126261570W_Data</vt:lpstr>
      <vt:lpstr>A126261570W_Latest</vt:lpstr>
      <vt:lpstr>A126261574F</vt:lpstr>
      <vt:lpstr>A126261574F_Data</vt:lpstr>
      <vt:lpstr>A126261574F_Latest</vt:lpstr>
      <vt:lpstr>A126261578R</vt:lpstr>
      <vt:lpstr>A126261578R_Data</vt:lpstr>
      <vt:lpstr>A126261578R_Latest</vt:lpstr>
      <vt:lpstr>A126261582F</vt:lpstr>
      <vt:lpstr>A126261582F_Data</vt:lpstr>
      <vt:lpstr>A126261582F_Latest</vt:lpstr>
      <vt:lpstr>A126262674J</vt:lpstr>
      <vt:lpstr>A126262674J_Data</vt:lpstr>
      <vt:lpstr>A126262674J_Latest</vt:lpstr>
      <vt:lpstr>A126262678T</vt:lpstr>
      <vt:lpstr>A126262678T_Data</vt:lpstr>
      <vt:lpstr>A126262678T_Latest</vt:lpstr>
      <vt:lpstr>A126262682J</vt:lpstr>
      <vt:lpstr>A126262682J_Data</vt:lpstr>
      <vt:lpstr>A126262682J_Latest</vt:lpstr>
      <vt:lpstr>A126262686T</vt:lpstr>
      <vt:lpstr>A126262686T_Data</vt:lpstr>
      <vt:lpstr>A126262686T_Latest</vt:lpstr>
      <vt:lpstr>A126262690J</vt:lpstr>
      <vt:lpstr>A126262690J_Data</vt:lpstr>
      <vt:lpstr>A126262690J_Latest</vt:lpstr>
      <vt:lpstr>A126262694T</vt:lpstr>
      <vt:lpstr>A126262694T_Data</vt:lpstr>
      <vt:lpstr>A126262694T_Latest</vt:lpstr>
      <vt:lpstr>A126262698A</vt:lpstr>
      <vt:lpstr>A126262698A_Data</vt:lpstr>
      <vt:lpstr>A126262698A_Latest</vt:lpstr>
      <vt:lpstr>A126262702F</vt:lpstr>
      <vt:lpstr>A126262702F_Data</vt:lpstr>
      <vt:lpstr>A126262702F_Latest</vt:lpstr>
      <vt:lpstr>A126262706R</vt:lpstr>
      <vt:lpstr>A126262706R_Data</vt:lpstr>
      <vt:lpstr>A126262706R_Latest</vt:lpstr>
      <vt:lpstr>A126262710F</vt:lpstr>
      <vt:lpstr>A126262710F_Data</vt:lpstr>
      <vt:lpstr>A126262710F_Latest</vt:lpstr>
      <vt:lpstr>A126262714R</vt:lpstr>
      <vt:lpstr>A126262714R_Data</vt:lpstr>
      <vt:lpstr>A126262714R_Latest</vt:lpstr>
      <vt:lpstr>A126262718X</vt:lpstr>
      <vt:lpstr>A126262718X_Data</vt:lpstr>
      <vt:lpstr>A126262718X_Latest</vt:lpstr>
      <vt:lpstr>A126262722R</vt:lpstr>
      <vt:lpstr>A126262722R_Data</vt:lpstr>
      <vt:lpstr>A126262722R_Latest</vt:lpstr>
      <vt:lpstr>A126262726X</vt:lpstr>
      <vt:lpstr>A126262726X_Data</vt:lpstr>
      <vt:lpstr>A126262726X_Latest</vt:lpstr>
      <vt:lpstr>A126262730R</vt:lpstr>
      <vt:lpstr>A126262730R_Data</vt:lpstr>
      <vt:lpstr>A126262730R_Latest</vt:lpstr>
      <vt:lpstr>A126262734X</vt:lpstr>
      <vt:lpstr>A126262734X_Data</vt:lpstr>
      <vt:lpstr>A126262734X_Latest</vt:lpstr>
      <vt:lpstr>A126262738J</vt:lpstr>
      <vt:lpstr>A126262738J_Data</vt:lpstr>
      <vt:lpstr>A126262738J_Latest</vt:lpstr>
      <vt:lpstr>A126262742X</vt:lpstr>
      <vt:lpstr>A126262742X_Data</vt:lpstr>
      <vt:lpstr>A126262742X_Latest</vt:lpstr>
      <vt:lpstr>A126262746J</vt:lpstr>
      <vt:lpstr>A126262746J_Data</vt:lpstr>
      <vt:lpstr>A126262746J_Latest</vt:lpstr>
      <vt:lpstr>A126262750X</vt:lpstr>
      <vt:lpstr>A126262750X_Data</vt:lpstr>
      <vt:lpstr>A126262750X_Latest</vt:lpstr>
      <vt:lpstr>A126262754J</vt:lpstr>
      <vt:lpstr>A126262754J_Data</vt:lpstr>
      <vt:lpstr>A126262754J_Latest</vt:lpstr>
      <vt:lpstr>A126262758T</vt:lpstr>
      <vt:lpstr>A126262758T_Data</vt:lpstr>
      <vt:lpstr>A126262758T_Latest</vt:lpstr>
      <vt:lpstr>A126262762J</vt:lpstr>
      <vt:lpstr>A126262762J_Data</vt:lpstr>
      <vt:lpstr>A126262762J_Latest</vt:lpstr>
      <vt:lpstr>A126262766T</vt:lpstr>
      <vt:lpstr>A126262766T_Data</vt:lpstr>
      <vt:lpstr>A126262766T_Latest</vt:lpstr>
      <vt:lpstr>A126262770J</vt:lpstr>
      <vt:lpstr>A126262770J_Data</vt:lpstr>
      <vt:lpstr>A126262770J_Latest</vt:lpstr>
      <vt:lpstr>A126262774T</vt:lpstr>
      <vt:lpstr>A126262774T_Data</vt:lpstr>
      <vt:lpstr>A126262774T_Latest</vt:lpstr>
      <vt:lpstr>A126262778A</vt:lpstr>
      <vt:lpstr>A126262778A_Data</vt:lpstr>
      <vt:lpstr>A126262778A_Latest</vt:lpstr>
      <vt:lpstr>A126262782T</vt:lpstr>
      <vt:lpstr>A126262782T_Data</vt:lpstr>
      <vt:lpstr>A126262782T_Latest</vt:lpstr>
      <vt:lpstr>A126262786A</vt:lpstr>
      <vt:lpstr>A126262786A_Data</vt:lpstr>
      <vt:lpstr>A126262786A_Latest</vt:lpstr>
      <vt:lpstr>A126262790T</vt:lpstr>
      <vt:lpstr>A126262790T_Data</vt:lpstr>
      <vt:lpstr>A126262790T_Latest</vt:lpstr>
      <vt:lpstr>A126262794A</vt:lpstr>
      <vt:lpstr>A126262794A_Data</vt:lpstr>
      <vt:lpstr>A126262794A_Latest</vt:lpstr>
      <vt:lpstr>A126262798K</vt:lpstr>
      <vt:lpstr>A126262798K_Data</vt:lpstr>
      <vt:lpstr>A126262798K_Latest</vt:lpstr>
      <vt:lpstr>A126262802R</vt:lpstr>
      <vt:lpstr>A126262802R_Data</vt:lpstr>
      <vt:lpstr>A126262802R_Latest</vt:lpstr>
      <vt:lpstr>A126262806X</vt:lpstr>
      <vt:lpstr>A126262806X_Data</vt:lpstr>
      <vt:lpstr>A126262806X_Latest</vt:lpstr>
      <vt:lpstr>A126263898L</vt:lpstr>
      <vt:lpstr>A126263898L_Data</vt:lpstr>
      <vt:lpstr>A126263898L_Latest</vt:lpstr>
      <vt:lpstr>A126263902T</vt:lpstr>
      <vt:lpstr>A126263902T_Data</vt:lpstr>
      <vt:lpstr>A126263902T_Latest</vt:lpstr>
      <vt:lpstr>A126263906A</vt:lpstr>
      <vt:lpstr>A126263906A_Data</vt:lpstr>
      <vt:lpstr>A126263906A_Latest</vt:lpstr>
      <vt:lpstr>A126263910T</vt:lpstr>
      <vt:lpstr>A126263910T_Data</vt:lpstr>
      <vt:lpstr>A126263910T_Latest</vt:lpstr>
      <vt:lpstr>A126263914A</vt:lpstr>
      <vt:lpstr>A126263914A_Data</vt:lpstr>
      <vt:lpstr>A126263914A_Latest</vt:lpstr>
      <vt:lpstr>A126263918K</vt:lpstr>
      <vt:lpstr>A126263918K_Data</vt:lpstr>
      <vt:lpstr>A126263918K_Latest</vt:lpstr>
      <vt:lpstr>A126263922A</vt:lpstr>
      <vt:lpstr>A126263922A_Data</vt:lpstr>
      <vt:lpstr>A126263922A_Latest</vt:lpstr>
      <vt:lpstr>A126263926K</vt:lpstr>
      <vt:lpstr>A126263926K_Data</vt:lpstr>
      <vt:lpstr>A126263926K_Latest</vt:lpstr>
      <vt:lpstr>A126263930A</vt:lpstr>
      <vt:lpstr>A126263930A_Data</vt:lpstr>
      <vt:lpstr>A126263930A_Latest</vt:lpstr>
      <vt:lpstr>A126263934K</vt:lpstr>
      <vt:lpstr>A126263934K_Data</vt:lpstr>
      <vt:lpstr>A126263934K_Latest</vt:lpstr>
      <vt:lpstr>A126263938V</vt:lpstr>
      <vt:lpstr>A126263938V_Data</vt:lpstr>
      <vt:lpstr>A126263938V_Latest</vt:lpstr>
      <vt:lpstr>A126263942K</vt:lpstr>
      <vt:lpstr>A126263942K_Data</vt:lpstr>
      <vt:lpstr>A126263942K_Latest</vt:lpstr>
      <vt:lpstr>A126263946V</vt:lpstr>
      <vt:lpstr>A126263946V_Data</vt:lpstr>
      <vt:lpstr>A126263946V_Latest</vt:lpstr>
      <vt:lpstr>A126263950K</vt:lpstr>
      <vt:lpstr>A126263950K_Data</vt:lpstr>
      <vt:lpstr>A126263950K_Latest</vt:lpstr>
      <vt:lpstr>A126263954V</vt:lpstr>
      <vt:lpstr>A126263954V_Data</vt:lpstr>
      <vt:lpstr>A126263954V_Latest</vt:lpstr>
      <vt:lpstr>A126263958C</vt:lpstr>
      <vt:lpstr>A126263958C_Data</vt:lpstr>
      <vt:lpstr>A126263958C_Latest</vt:lpstr>
      <vt:lpstr>A126263962V</vt:lpstr>
      <vt:lpstr>A126263962V_Data</vt:lpstr>
      <vt:lpstr>A126263962V_Latest</vt:lpstr>
      <vt:lpstr>A126263966C</vt:lpstr>
      <vt:lpstr>A126263966C_Data</vt:lpstr>
      <vt:lpstr>A126263966C_Latest</vt:lpstr>
      <vt:lpstr>A126263970V</vt:lpstr>
      <vt:lpstr>A126263970V_Data</vt:lpstr>
      <vt:lpstr>A126263970V_Latest</vt:lpstr>
      <vt:lpstr>A126263974C</vt:lpstr>
      <vt:lpstr>A126263974C_Data</vt:lpstr>
      <vt:lpstr>A126263974C_Latest</vt:lpstr>
      <vt:lpstr>A126263978L</vt:lpstr>
      <vt:lpstr>A126263978L_Data</vt:lpstr>
      <vt:lpstr>A126263978L_Latest</vt:lpstr>
      <vt:lpstr>A126263982C</vt:lpstr>
      <vt:lpstr>A126263982C_Data</vt:lpstr>
      <vt:lpstr>A126263982C_Latest</vt:lpstr>
      <vt:lpstr>A126263986L</vt:lpstr>
      <vt:lpstr>A126263986L_Data</vt:lpstr>
      <vt:lpstr>A126263986L_Latest</vt:lpstr>
      <vt:lpstr>A126263990C</vt:lpstr>
      <vt:lpstr>A126263990C_Data</vt:lpstr>
      <vt:lpstr>A126263990C_Latest</vt:lpstr>
      <vt:lpstr>A126263994L</vt:lpstr>
      <vt:lpstr>A126263994L_Data</vt:lpstr>
      <vt:lpstr>A126263994L_Latest</vt:lpstr>
      <vt:lpstr>A126263998W</vt:lpstr>
      <vt:lpstr>A126263998W_Data</vt:lpstr>
      <vt:lpstr>A126263998W_Latest</vt:lpstr>
      <vt:lpstr>A126264002C</vt:lpstr>
      <vt:lpstr>A126264002C_Data</vt:lpstr>
      <vt:lpstr>A126264002C_Latest</vt:lpstr>
      <vt:lpstr>A126264006L</vt:lpstr>
      <vt:lpstr>A126264006L_Data</vt:lpstr>
      <vt:lpstr>A126264006L_Latest</vt:lpstr>
      <vt:lpstr>A126264010C</vt:lpstr>
      <vt:lpstr>A126264010C_Data</vt:lpstr>
      <vt:lpstr>A126264010C_Latest</vt:lpstr>
      <vt:lpstr>A126264014L</vt:lpstr>
      <vt:lpstr>A126264014L_Data</vt:lpstr>
      <vt:lpstr>A126264014L_Latest</vt:lpstr>
      <vt:lpstr>A126264018W</vt:lpstr>
      <vt:lpstr>A126264018W_Data</vt:lpstr>
      <vt:lpstr>A126264018W_Latest</vt:lpstr>
      <vt:lpstr>A126264022L</vt:lpstr>
      <vt:lpstr>A126264022L_Data</vt:lpstr>
      <vt:lpstr>A126264022L_Latest</vt:lpstr>
      <vt:lpstr>A126264026W</vt:lpstr>
      <vt:lpstr>A126264026W_Data</vt:lpstr>
      <vt:lpstr>A126264026W_Latest</vt:lpstr>
      <vt:lpstr>A126264030L</vt:lpstr>
      <vt:lpstr>A126264030L_Data</vt:lpstr>
      <vt:lpstr>A126264030L_Latest</vt:lpstr>
      <vt:lpstr>A126265122R</vt:lpstr>
      <vt:lpstr>A126265122R_Data</vt:lpstr>
      <vt:lpstr>A126265122R_Latest</vt:lpstr>
      <vt:lpstr>A126265126X</vt:lpstr>
      <vt:lpstr>A126265126X_Data</vt:lpstr>
      <vt:lpstr>A126265126X_Latest</vt:lpstr>
      <vt:lpstr>A126265130R</vt:lpstr>
      <vt:lpstr>A126265130R_Data</vt:lpstr>
      <vt:lpstr>A126265130R_Latest</vt:lpstr>
      <vt:lpstr>A126265134X</vt:lpstr>
      <vt:lpstr>A126265134X_Data</vt:lpstr>
      <vt:lpstr>A126265134X_Latest</vt:lpstr>
      <vt:lpstr>A126265138J</vt:lpstr>
      <vt:lpstr>A126265138J_Data</vt:lpstr>
      <vt:lpstr>A126265138J_Latest</vt:lpstr>
      <vt:lpstr>A126265142X</vt:lpstr>
      <vt:lpstr>A126265142X_Data</vt:lpstr>
      <vt:lpstr>A126265142X_Latest</vt:lpstr>
      <vt:lpstr>A126265146J</vt:lpstr>
      <vt:lpstr>A126265146J_Data</vt:lpstr>
      <vt:lpstr>A126265146J_Latest</vt:lpstr>
      <vt:lpstr>A126265150X</vt:lpstr>
      <vt:lpstr>A126265150X_Data</vt:lpstr>
      <vt:lpstr>A126265150X_Latest</vt:lpstr>
      <vt:lpstr>A126265154J</vt:lpstr>
      <vt:lpstr>A126265154J_Data</vt:lpstr>
      <vt:lpstr>A126265154J_Latest</vt:lpstr>
      <vt:lpstr>A126265158T</vt:lpstr>
      <vt:lpstr>A126265158T_Data</vt:lpstr>
      <vt:lpstr>A126265158T_Latest</vt:lpstr>
      <vt:lpstr>A126265162J</vt:lpstr>
      <vt:lpstr>A126265162J_Data</vt:lpstr>
      <vt:lpstr>A126265162J_Latest</vt:lpstr>
      <vt:lpstr>A126265166T</vt:lpstr>
      <vt:lpstr>A126265166T_Data</vt:lpstr>
      <vt:lpstr>A126265166T_Latest</vt:lpstr>
      <vt:lpstr>A126265170J</vt:lpstr>
      <vt:lpstr>A126265170J_Data</vt:lpstr>
      <vt:lpstr>A126265170J_Latest</vt:lpstr>
      <vt:lpstr>A126265174T</vt:lpstr>
      <vt:lpstr>A126265174T_Data</vt:lpstr>
      <vt:lpstr>A126265174T_Latest</vt:lpstr>
      <vt:lpstr>A126265178A</vt:lpstr>
      <vt:lpstr>A126265178A_Data</vt:lpstr>
      <vt:lpstr>A126265178A_Latest</vt:lpstr>
      <vt:lpstr>A126265182T</vt:lpstr>
      <vt:lpstr>A126265182T_Data</vt:lpstr>
      <vt:lpstr>A126265182T_Latest</vt:lpstr>
      <vt:lpstr>A126265186A</vt:lpstr>
      <vt:lpstr>A126265186A_Data</vt:lpstr>
      <vt:lpstr>A126265186A_Latest</vt:lpstr>
      <vt:lpstr>A126265190T</vt:lpstr>
      <vt:lpstr>A126265190T_Data</vt:lpstr>
      <vt:lpstr>A126265190T_Latest</vt:lpstr>
      <vt:lpstr>A126265194A</vt:lpstr>
      <vt:lpstr>A126265194A_Data</vt:lpstr>
      <vt:lpstr>A126265194A_Latest</vt:lpstr>
      <vt:lpstr>A126265198K</vt:lpstr>
      <vt:lpstr>A126265198K_Data</vt:lpstr>
      <vt:lpstr>A126265198K_Latest</vt:lpstr>
      <vt:lpstr>A126265202R</vt:lpstr>
      <vt:lpstr>A126265202R_Data</vt:lpstr>
      <vt:lpstr>A126265202R_Latest</vt:lpstr>
      <vt:lpstr>A126265206X</vt:lpstr>
      <vt:lpstr>A126265206X_Data</vt:lpstr>
      <vt:lpstr>A126265206X_Latest</vt:lpstr>
      <vt:lpstr>A126265210R</vt:lpstr>
      <vt:lpstr>A126265210R_Data</vt:lpstr>
      <vt:lpstr>A126265210R_Latest</vt:lpstr>
      <vt:lpstr>A126265214X</vt:lpstr>
      <vt:lpstr>A126265214X_Data</vt:lpstr>
      <vt:lpstr>A126265214X_Latest</vt:lpstr>
      <vt:lpstr>A126265218J</vt:lpstr>
      <vt:lpstr>A126265218J_Data</vt:lpstr>
      <vt:lpstr>A126265218J_Latest</vt:lpstr>
      <vt:lpstr>A126265222X</vt:lpstr>
      <vt:lpstr>A126265222X_Data</vt:lpstr>
      <vt:lpstr>A126265222X_Latest</vt:lpstr>
      <vt:lpstr>A126265226J</vt:lpstr>
      <vt:lpstr>A126265226J_Data</vt:lpstr>
      <vt:lpstr>A126265226J_Latest</vt:lpstr>
      <vt:lpstr>A126265230X</vt:lpstr>
      <vt:lpstr>A126265230X_Data</vt:lpstr>
      <vt:lpstr>A126265230X_Latest</vt:lpstr>
      <vt:lpstr>A126265234J</vt:lpstr>
      <vt:lpstr>A126265234J_Data</vt:lpstr>
      <vt:lpstr>A126265234J_Latest</vt:lpstr>
      <vt:lpstr>A126265238T</vt:lpstr>
      <vt:lpstr>A126265238T_Data</vt:lpstr>
      <vt:lpstr>A126265238T_Latest</vt:lpstr>
      <vt:lpstr>A126265242J</vt:lpstr>
      <vt:lpstr>A126265242J_Data</vt:lpstr>
      <vt:lpstr>A126265242J_Latest</vt:lpstr>
      <vt:lpstr>A126265246T</vt:lpstr>
      <vt:lpstr>A126265246T_Data</vt:lpstr>
      <vt:lpstr>A126265246T_Latest</vt:lpstr>
      <vt:lpstr>A126265250J</vt:lpstr>
      <vt:lpstr>A126265250J_Data</vt:lpstr>
      <vt:lpstr>A126265250J_Latest</vt:lpstr>
      <vt:lpstr>A126265254T</vt:lpstr>
      <vt:lpstr>A126265254T_Data</vt:lpstr>
      <vt:lpstr>A126265254T_Latest</vt:lpstr>
      <vt:lpstr>A126266346V</vt:lpstr>
      <vt:lpstr>A126266346V_Data</vt:lpstr>
      <vt:lpstr>A126266346V_Latest</vt:lpstr>
      <vt:lpstr>A126266350K</vt:lpstr>
      <vt:lpstr>A126266350K_Data</vt:lpstr>
      <vt:lpstr>A126266350K_Latest</vt:lpstr>
      <vt:lpstr>A126266354V</vt:lpstr>
      <vt:lpstr>A126266354V_Data</vt:lpstr>
      <vt:lpstr>A126266354V_Latest</vt:lpstr>
      <vt:lpstr>A126266358C</vt:lpstr>
      <vt:lpstr>A126266358C_Data</vt:lpstr>
      <vt:lpstr>A126266358C_Latest</vt:lpstr>
      <vt:lpstr>A126266362V</vt:lpstr>
      <vt:lpstr>A126266362V_Data</vt:lpstr>
      <vt:lpstr>A126266362V_Latest</vt:lpstr>
      <vt:lpstr>A126266366C</vt:lpstr>
      <vt:lpstr>A126266366C_Data</vt:lpstr>
      <vt:lpstr>A126266366C_Latest</vt:lpstr>
      <vt:lpstr>A126266370V</vt:lpstr>
      <vt:lpstr>A126266370V_Data</vt:lpstr>
      <vt:lpstr>A126266370V_Latest</vt:lpstr>
      <vt:lpstr>A126266374C</vt:lpstr>
      <vt:lpstr>A126266374C_Data</vt:lpstr>
      <vt:lpstr>A126266374C_Latest</vt:lpstr>
      <vt:lpstr>A126266378L</vt:lpstr>
      <vt:lpstr>A126266378L_Data</vt:lpstr>
      <vt:lpstr>A126266378L_Latest</vt:lpstr>
      <vt:lpstr>A126266382C</vt:lpstr>
      <vt:lpstr>A126266382C_Data</vt:lpstr>
      <vt:lpstr>A126266382C_Latest</vt:lpstr>
      <vt:lpstr>A126266386L</vt:lpstr>
      <vt:lpstr>A126266386L_Data</vt:lpstr>
      <vt:lpstr>A126266386L_Latest</vt:lpstr>
      <vt:lpstr>A126266390C</vt:lpstr>
      <vt:lpstr>A126266390C_Data</vt:lpstr>
      <vt:lpstr>A126266390C_Latest</vt:lpstr>
      <vt:lpstr>A126266394L</vt:lpstr>
      <vt:lpstr>A126266394L_Data</vt:lpstr>
      <vt:lpstr>A126266394L_Latest</vt:lpstr>
      <vt:lpstr>A126266398W</vt:lpstr>
      <vt:lpstr>A126266398W_Data</vt:lpstr>
      <vt:lpstr>A126266398W_Latest</vt:lpstr>
      <vt:lpstr>A126266402A</vt:lpstr>
      <vt:lpstr>A126266402A_Data</vt:lpstr>
      <vt:lpstr>A126266402A_Latest</vt:lpstr>
      <vt:lpstr>A126266406K</vt:lpstr>
      <vt:lpstr>A126266406K_Data</vt:lpstr>
      <vt:lpstr>A126266406K_Latest</vt:lpstr>
      <vt:lpstr>A126266410A</vt:lpstr>
      <vt:lpstr>A126266410A_Data</vt:lpstr>
      <vt:lpstr>A126266410A_Latest</vt:lpstr>
      <vt:lpstr>A126266414K</vt:lpstr>
      <vt:lpstr>A126266414K_Data</vt:lpstr>
      <vt:lpstr>A126266414K_Latest</vt:lpstr>
      <vt:lpstr>A126266418V</vt:lpstr>
      <vt:lpstr>A126266418V_Data</vt:lpstr>
      <vt:lpstr>A126266418V_Latest</vt:lpstr>
      <vt:lpstr>A126266422K</vt:lpstr>
      <vt:lpstr>A126266422K_Data</vt:lpstr>
      <vt:lpstr>A126266422K_Latest</vt:lpstr>
      <vt:lpstr>A126266426V</vt:lpstr>
      <vt:lpstr>A126266426V_Data</vt:lpstr>
      <vt:lpstr>A126266426V_Latest</vt:lpstr>
      <vt:lpstr>A126266430K</vt:lpstr>
      <vt:lpstr>A126266430K_Data</vt:lpstr>
      <vt:lpstr>A126266430K_Latest</vt:lpstr>
      <vt:lpstr>A126266434V</vt:lpstr>
      <vt:lpstr>A126266434V_Data</vt:lpstr>
      <vt:lpstr>A126266434V_Latest</vt:lpstr>
      <vt:lpstr>A126266438C</vt:lpstr>
      <vt:lpstr>A126266438C_Data</vt:lpstr>
      <vt:lpstr>A126266438C_Latest</vt:lpstr>
      <vt:lpstr>A126266442V</vt:lpstr>
      <vt:lpstr>A126266442V_Data</vt:lpstr>
      <vt:lpstr>A126266442V_Latest</vt:lpstr>
      <vt:lpstr>A126266446C</vt:lpstr>
      <vt:lpstr>A126266446C_Data</vt:lpstr>
      <vt:lpstr>A126266446C_Latest</vt:lpstr>
      <vt:lpstr>A126266450V</vt:lpstr>
      <vt:lpstr>A126266450V_Data</vt:lpstr>
      <vt:lpstr>A126266450V_Latest</vt:lpstr>
      <vt:lpstr>A126266454C</vt:lpstr>
      <vt:lpstr>A126266454C_Data</vt:lpstr>
      <vt:lpstr>A126266454C_Latest</vt:lpstr>
      <vt:lpstr>A126266458L</vt:lpstr>
      <vt:lpstr>A126266458L_Data</vt:lpstr>
      <vt:lpstr>A126266458L_Latest</vt:lpstr>
      <vt:lpstr>A126266462C</vt:lpstr>
      <vt:lpstr>A126266462C_Data</vt:lpstr>
      <vt:lpstr>A126266462C_Latest</vt:lpstr>
      <vt:lpstr>A126266466L</vt:lpstr>
      <vt:lpstr>A126266466L_Data</vt:lpstr>
      <vt:lpstr>A126266466L_Latest</vt:lpstr>
      <vt:lpstr>A126266470C</vt:lpstr>
      <vt:lpstr>A126266470C_Data</vt:lpstr>
      <vt:lpstr>A126266470C_Latest</vt:lpstr>
      <vt:lpstr>A126266474L</vt:lpstr>
      <vt:lpstr>A126266474L_Data</vt:lpstr>
      <vt:lpstr>A126266474L_Latest</vt:lpstr>
      <vt:lpstr>A126266478W</vt:lpstr>
      <vt:lpstr>A126266478W_Data</vt:lpstr>
      <vt:lpstr>A126266478W_Latest</vt:lpstr>
      <vt:lpstr>A126266482L</vt:lpstr>
      <vt:lpstr>A126266482L_Data</vt:lpstr>
      <vt:lpstr>A126266482L_Latest</vt:lpstr>
      <vt:lpstr>A126266486W</vt:lpstr>
      <vt:lpstr>A126266486W_Data</vt:lpstr>
      <vt:lpstr>A126266486W_Latest</vt:lpstr>
      <vt:lpstr>A126266490L</vt:lpstr>
      <vt:lpstr>A126266490L_Data</vt:lpstr>
      <vt:lpstr>A126266490L_Latest</vt:lpstr>
      <vt:lpstr>A126266494W</vt:lpstr>
      <vt:lpstr>A126266494W_Data</vt:lpstr>
      <vt:lpstr>A126266494W_Latest</vt:lpstr>
      <vt:lpstr>A126266498F</vt:lpstr>
      <vt:lpstr>A126266498F_Data</vt:lpstr>
      <vt:lpstr>A126266498F_Latest</vt:lpstr>
      <vt:lpstr>A126266502K</vt:lpstr>
      <vt:lpstr>A126266502K_Data</vt:lpstr>
      <vt:lpstr>A126266502K_Latest</vt:lpstr>
      <vt:lpstr>A126266506V</vt:lpstr>
      <vt:lpstr>A126266506V_Data</vt:lpstr>
      <vt:lpstr>A126266506V_Latest</vt:lpstr>
      <vt:lpstr>A126266510K</vt:lpstr>
      <vt:lpstr>A126266510K_Data</vt:lpstr>
      <vt:lpstr>A126266510K_Latest</vt:lpstr>
      <vt:lpstr>A126266514V</vt:lpstr>
      <vt:lpstr>A126266514V_Data</vt:lpstr>
      <vt:lpstr>A126266514V_Latest</vt:lpstr>
      <vt:lpstr>A126266518C</vt:lpstr>
      <vt:lpstr>A126266518C_Data</vt:lpstr>
      <vt:lpstr>A126266518C_Latest</vt:lpstr>
      <vt:lpstr>A126266522V</vt:lpstr>
      <vt:lpstr>A126266522V_Data</vt:lpstr>
      <vt:lpstr>A126266522V_Latest</vt:lpstr>
      <vt:lpstr>A126266526C</vt:lpstr>
      <vt:lpstr>A126266526C_Data</vt:lpstr>
      <vt:lpstr>A126266526C_Latest</vt:lpstr>
      <vt:lpstr>A126266530V</vt:lpstr>
      <vt:lpstr>A126266530V_Data</vt:lpstr>
      <vt:lpstr>A126266530V_Latest</vt:lpstr>
      <vt:lpstr>A126266534C</vt:lpstr>
      <vt:lpstr>A126266534C_Data</vt:lpstr>
      <vt:lpstr>A126266534C_Latest</vt:lpstr>
      <vt:lpstr>A126266538L</vt:lpstr>
      <vt:lpstr>A126266538L_Data</vt:lpstr>
      <vt:lpstr>A126266538L_Latest</vt:lpstr>
      <vt:lpstr>A126266542C</vt:lpstr>
      <vt:lpstr>A126266542C_Data</vt:lpstr>
      <vt:lpstr>A126266542C_Latest</vt:lpstr>
      <vt:lpstr>A126266546L</vt:lpstr>
      <vt:lpstr>A126266546L_Data</vt:lpstr>
      <vt:lpstr>A126266546L_Latest</vt:lpstr>
      <vt:lpstr>A126266550C</vt:lpstr>
      <vt:lpstr>A126266550C_Data</vt:lpstr>
      <vt:lpstr>A126266550C_Latest</vt:lpstr>
      <vt:lpstr>A126266554L</vt:lpstr>
      <vt:lpstr>A126266554L_Data</vt:lpstr>
      <vt:lpstr>A126266554L_Latest</vt:lpstr>
      <vt:lpstr>A126266558W</vt:lpstr>
      <vt:lpstr>A126266558W_Data</vt:lpstr>
      <vt:lpstr>A126266558W_Latest</vt:lpstr>
      <vt:lpstr>A126266562L</vt:lpstr>
      <vt:lpstr>A126266562L_Data</vt:lpstr>
      <vt:lpstr>A126266562L_Latest</vt:lpstr>
      <vt:lpstr>A126266566W</vt:lpstr>
      <vt:lpstr>A126266566W_Data</vt:lpstr>
      <vt:lpstr>A126266566W_Latest</vt:lpstr>
      <vt:lpstr>A126266570L</vt:lpstr>
      <vt:lpstr>A126266570L_Data</vt:lpstr>
      <vt:lpstr>A126266570L_Latest</vt:lpstr>
      <vt:lpstr>A126266574W</vt:lpstr>
      <vt:lpstr>A126266574W_Data</vt:lpstr>
      <vt:lpstr>A126266574W_Latest</vt:lpstr>
      <vt:lpstr>A126266578F</vt:lpstr>
      <vt:lpstr>A126266578F_Data</vt:lpstr>
      <vt:lpstr>A126266578F_Latest</vt:lpstr>
      <vt:lpstr>A126266582W</vt:lpstr>
      <vt:lpstr>A126266582W_Data</vt:lpstr>
      <vt:lpstr>A126266582W_Latest</vt:lpstr>
      <vt:lpstr>A126266586F</vt:lpstr>
      <vt:lpstr>A126266586F_Data</vt:lpstr>
      <vt:lpstr>A126266586F_Latest</vt:lpstr>
      <vt:lpstr>A126266590W</vt:lpstr>
      <vt:lpstr>A126266590W_Data</vt:lpstr>
      <vt:lpstr>A126266590W_Latest</vt:lpstr>
      <vt:lpstr>A126266594F</vt:lpstr>
      <vt:lpstr>A126266594F_Data</vt:lpstr>
      <vt:lpstr>A126266594F_Latest</vt:lpstr>
      <vt:lpstr>A126266598R</vt:lpstr>
      <vt:lpstr>A126266598R_Data</vt:lpstr>
      <vt:lpstr>A126266598R_Latest</vt:lpstr>
      <vt:lpstr>A126266602V</vt:lpstr>
      <vt:lpstr>A126266602V_Data</vt:lpstr>
      <vt:lpstr>A126266602V_Latest</vt:lpstr>
      <vt:lpstr>A126266606C</vt:lpstr>
      <vt:lpstr>A126266606C_Data</vt:lpstr>
      <vt:lpstr>A126266606C_Latest</vt:lpstr>
      <vt:lpstr>A126266610V</vt:lpstr>
      <vt:lpstr>A126266610V_Data</vt:lpstr>
      <vt:lpstr>A126266610V_Latest</vt:lpstr>
      <vt:lpstr>A126266614C</vt:lpstr>
      <vt:lpstr>A126266614C_Data</vt:lpstr>
      <vt:lpstr>A126266614C_Latest</vt:lpstr>
      <vt:lpstr>A126266618L</vt:lpstr>
      <vt:lpstr>A126266618L_Data</vt:lpstr>
      <vt:lpstr>A126266618L_Latest</vt:lpstr>
      <vt:lpstr>A126266622C</vt:lpstr>
      <vt:lpstr>A126266622C_Data</vt:lpstr>
      <vt:lpstr>A126266622C_Latest</vt:lpstr>
      <vt:lpstr>A126266626L</vt:lpstr>
      <vt:lpstr>A126266626L_Data</vt:lpstr>
      <vt:lpstr>A126266626L_Latest</vt:lpstr>
      <vt:lpstr>A126266630C</vt:lpstr>
      <vt:lpstr>A126266630C_Data</vt:lpstr>
      <vt:lpstr>A126266630C_Latest</vt:lpstr>
      <vt:lpstr>A126266634L</vt:lpstr>
      <vt:lpstr>A126266634L_Data</vt:lpstr>
      <vt:lpstr>A126266634L_Latest</vt:lpstr>
      <vt:lpstr>A126266638W</vt:lpstr>
      <vt:lpstr>A126266638W_Data</vt:lpstr>
      <vt:lpstr>A126266638W_Latest</vt:lpstr>
      <vt:lpstr>A126266642L</vt:lpstr>
      <vt:lpstr>A126266642L_Data</vt:lpstr>
      <vt:lpstr>A126266642L_Latest</vt:lpstr>
      <vt:lpstr>A126266646W</vt:lpstr>
      <vt:lpstr>A126266646W_Data</vt:lpstr>
      <vt:lpstr>A126266646W_Latest</vt:lpstr>
      <vt:lpstr>A126266650L</vt:lpstr>
      <vt:lpstr>A126266650L_Data</vt:lpstr>
      <vt:lpstr>A126266650L_Latest</vt:lpstr>
      <vt:lpstr>A126266654W</vt:lpstr>
      <vt:lpstr>A126266654W_Data</vt:lpstr>
      <vt:lpstr>A126266654W_Latest</vt:lpstr>
      <vt:lpstr>A126266658F</vt:lpstr>
      <vt:lpstr>A126266658F_Data</vt:lpstr>
      <vt:lpstr>A126266658F_Latest</vt:lpstr>
      <vt:lpstr>A126266662W</vt:lpstr>
      <vt:lpstr>A126266662W_Data</vt:lpstr>
      <vt:lpstr>A126266662W_Latest</vt:lpstr>
      <vt:lpstr>A126266666F</vt:lpstr>
      <vt:lpstr>A126266666F_Data</vt:lpstr>
      <vt:lpstr>A126266666F_Latest</vt:lpstr>
      <vt:lpstr>A126266670W</vt:lpstr>
      <vt:lpstr>A126266670W_Data</vt:lpstr>
      <vt:lpstr>A126266670W_Latest</vt:lpstr>
      <vt:lpstr>A126266674F</vt:lpstr>
      <vt:lpstr>A126266674F_Data</vt:lpstr>
      <vt:lpstr>A126266674F_Latest</vt:lpstr>
      <vt:lpstr>A126266678R</vt:lpstr>
      <vt:lpstr>A126266678R_Data</vt:lpstr>
      <vt:lpstr>A126266678R_Latest</vt:lpstr>
      <vt:lpstr>A126266682F</vt:lpstr>
      <vt:lpstr>A126266682F_Data</vt:lpstr>
      <vt:lpstr>A126266682F_Latest</vt:lpstr>
      <vt:lpstr>A126266686R</vt:lpstr>
      <vt:lpstr>A126266686R_Data</vt:lpstr>
      <vt:lpstr>A126266686R_Latest</vt:lpstr>
      <vt:lpstr>A126266690F</vt:lpstr>
      <vt:lpstr>A126266690F_Data</vt:lpstr>
      <vt:lpstr>A126266690F_Latest</vt:lpstr>
      <vt:lpstr>A126266694R</vt:lpstr>
      <vt:lpstr>A126266694R_Data</vt:lpstr>
      <vt:lpstr>A126266694R_Latest</vt:lpstr>
      <vt:lpstr>A126266698X</vt:lpstr>
      <vt:lpstr>A126266698X_Data</vt:lpstr>
      <vt:lpstr>A126266698X_Latest</vt:lpstr>
      <vt:lpstr>A126266702C</vt:lpstr>
      <vt:lpstr>A126266702C_Data</vt:lpstr>
      <vt:lpstr>A126266702C_Latest</vt:lpstr>
      <vt:lpstr>A126266706L</vt:lpstr>
      <vt:lpstr>A126266706L_Data</vt:lpstr>
      <vt:lpstr>A126266706L_Latest</vt:lpstr>
      <vt:lpstr>A126266710C</vt:lpstr>
      <vt:lpstr>A126266710C_Data</vt:lpstr>
      <vt:lpstr>A126266710C_Latest</vt:lpstr>
      <vt:lpstr>A126266714L</vt:lpstr>
      <vt:lpstr>A126266714L_Data</vt:lpstr>
      <vt:lpstr>A126266714L_Latest</vt:lpstr>
      <vt:lpstr>A126266718W</vt:lpstr>
      <vt:lpstr>A126266718W_Data</vt:lpstr>
      <vt:lpstr>A126266718W_Latest</vt:lpstr>
      <vt:lpstr>A126266722L</vt:lpstr>
      <vt:lpstr>A126266722L_Data</vt:lpstr>
      <vt:lpstr>A126266722L_Latest</vt:lpstr>
      <vt:lpstr>A126266726W</vt:lpstr>
      <vt:lpstr>A126266726W_Data</vt:lpstr>
      <vt:lpstr>A126266726W_Latest</vt:lpstr>
      <vt:lpstr>A126266730L</vt:lpstr>
      <vt:lpstr>A126266730L_Data</vt:lpstr>
      <vt:lpstr>A126266730L_Latest</vt:lpstr>
      <vt:lpstr>A126266734W</vt:lpstr>
      <vt:lpstr>A126266734W_Data</vt:lpstr>
      <vt:lpstr>A126266734W_Latest</vt:lpstr>
      <vt:lpstr>A126266738F</vt:lpstr>
      <vt:lpstr>A126266738F_Data</vt:lpstr>
      <vt:lpstr>A126266738F_Latest</vt:lpstr>
      <vt:lpstr>A126266742W</vt:lpstr>
      <vt:lpstr>A126266742W_Data</vt:lpstr>
      <vt:lpstr>A126266742W_Latest</vt:lpstr>
      <vt:lpstr>A126266746F</vt:lpstr>
      <vt:lpstr>A126266746F_Data</vt:lpstr>
      <vt:lpstr>A126266746F_Latest</vt:lpstr>
      <vt:lpstr>A126266750W</vt:lpstr>
      <vt:lpstr>A126266750W_Data</vt:lpstr>
      <vt:lpstr>A126266750W_Latest</vt:lpstr>
      <vt:lpstr>A126266754F</vt:lpstr>
      <vt:lpstr>A126266754F_Data</vt:lpstr>
      <vt:lpstr>A126266754F_Latest</vt:lpstr>
      <vt:lpstr>A126266758R</vt:lpstr>
      <vt:lpstr>A126266758R_Data</vt:lpstr>
      <vt:lpstr>A126266758R_Latest</vt:lpstr>
      <vt:lpstr>A126266762F</vt:lpstr>
      <vt:lpstr>A126266762F_Data</vt:lpstr>
      <vt:lpstr>A126266762F_Latest</vt:lpstr>
      <vt:lpstr>A126266766R</vt:lpstr>
      <vt:lpstr>A126266766R_Data</vt:lpstr>
      <vt:lpstr>A126266766R_Latest</vt:lpstr>
      <vt:lpstr>A126266770F</vt:lpstr>
      <vt:lpstr>A126266770F_Data</vt:lpstr>
      <vt:lpstr>A126266770F_Latest</vt:lpstr>
      <vt:lpstr>A126266774R</vt:lpstr>
      <vt:lpstr>A126266774R_Data</vt:lpstr>
      <vt:lpstr>A126266774R_Latest</vt:lpstr>
      <vt:lpstr>A126266778X</vt:lpstr>
      <vt:lpstr>A126266778X_Data</vt:lpstr>
      <vt:lpstr>A126266778X_Latest</vt:lpstr>
      <vt:lpstr>A126266782R</vt:lpstr>
      <vt:lpstr>A126266782R_Data</vt:lpstr>
      <vt:lpstr>A126266782R_Latest</vt:lpstr>
      <vt:lpstr>A126266786X</vt:lpstr>
      <vt:lpstr>A126266786X_Data</vt:lpstr>
      <vt:lpstr>A126266786X_Latest</vt:lpstr>
      <vt:lpstr>A126266790R</vt:lpstr>
      <vt:lpstr>A126266790R_Data</vt:lpstr>
      <vt:lpstr>A126266790R_Latest</vt:lpstr>
      <vt:lpstr>A126266794X</vt:lpstr>
      <vt:lpstr>A126266794X_Data</vt:lpstr>
      <vt:lpstr>A126266794X_Latest</vt:lpstr>
      <vt:lpstr>A126266798J</vt:lpstr>
      <vt:lpstr>A126266798J_Data</vt:lpstr>
      <vt:lpstr>A126266798J_Latest</vt:lpstr>
      <vt:lpstr>A126266802L</vt:lpstr>
      <vt:lpstr>A126266802L_Data</vt:lpstr>
      <vt:lpstr>A126266802L_Latest</vt:lpstr>
      <vt:lpstr>A126266806W</vt:lpstr>
      <vt:lpstr>A126266806W_Data</vt:lpstr>
      <vt:lpstr>A126266806W_Latest</vt:lpstr>
      <vt:lpstr>A126266810L</vt:lpstr>
      <vt:lpstr>A126266810L_Data</vt:lpstr>
      <vt:lpstr>A126266810L_Latest</vt:lpstr>
      <vt:lpstr>A126266814W</vt:lpstr>
      <vt:lpstr>A126266814W_Data</vt:lpstr>
      <vt:lpstr>A126266814W_Latest</vt:lpstr>
      <vt:lpstr>A126266818F</vt:lpstr>
      <vt:lpstr>A126266818F_Data</vt:lpstr>
      <vt:lpstr>A126266818F_Latest</vt:lpstr>
      <vt:lpstr>A126266822W</vt:lpstr>
      <vt:lpstr>A126266822W_Data</vt:lpstr>
      <vt:lpstr>A126266822W_Latest</vt:lpstr>
      <vt:lpstr>A126266826F</vt:lpstr>
      <vt:lpstr>A126266826F_Data</vt:lpstr>
      <vt:lpstr>A126266826F_Latest</vt:lpstr>
      <vt:lpstr>A126266830W</vt:lpstr>
      <vt:lpstr>A126266830W_Data</vt:lpstr>
      <vt:lpstr>A126266830W_Latest</vt:lpstr>
      <vt:lpstr>A126266834F</vt:lpstr>
      <vt:lpstr>A126266834F_Data</vt:lpstr>
      <vt:lpstr>A126266834F_Latest</vt:lpstr>
      <vt:lpstr>A126266838R</vt:lpstr>
      <vt:lpstr>A126266838R_Data</vt:lpstr>
      <vt:lpstr>A126266838R_Latest</vt:lpstr>
      <vt:lpstr>A126266842F</vt:lpstr>
      <vt:lpstr>A126266842F_Data</vt:lpstr>
      <vt:lpstr>A126266842F_Latest</vt:lpstr>
      <vt:lpstr>A126266846R</vt:lpstr>
      <vt:lpstr>A126266846R_Data</vt:lpstr>
      <vt:lpstr>A126266846R_Latest</vt:lpstr>
      <vt:lpstr>A126266850F</vt:lpstr>
      <vt:lpstr>A126266850F_Data</vt:lpstr>
      <vt:lpstr>A126266850F_Latest</vt:lpstr>
      <vt:lpstr>A126266854R</vt:lpstr>
      <vt:lpstr>A126266854R_Data</vt:lpstr>
      <vt:lpstr>A126266854R_Latest</vt:lpstr>
      <vt:lpstr>A126266858X</vt:lpstr>
      <vt:lpstr>A126266858X_Data</vt:lpstr>
      <vt:lpstr>A126266858X_Latest</vt:lpstr>
      <vt:lpstr>A126266862R</vt:lpstr>
      <vt:lpstr>A126266862R_Data</vt:lpstr>
      <vt:lpstr>A126266862R_Latest</vt:lpstr>
      <vt:lpstr>A126266866X</vt:lpstr>
      <vt:lpstr>A126266866X_Data</vt:lpstr>
      <vt:lpstr>A126266866X_Latest</vt:lpstr>
      <vt:lpstr>A126266870R</vt:lpstr>
      <vt:lpstr>A126266870R_Data</vt:lpstr>
      <vt:lpstr>A126266870R_Latest</vt:lpstr>
      <vt:lpstr>A126266874X</vt:lpstr>
      <vt:lpstr>A126266874X_Data</vt:lpstr>
      <vt:lpstr>A126266874X_Latest</vt:lpstr>
      <vt:lpstr>A126266878J</vt:lpstr>
      <vt:lpstr>A126266878J_Data</vt:lpstr>
      <vt:lpstr>A126266878J_Latest</vt:lpstr>
      <vt:lpstr>A126266882X</vt:lpstr>
      <vt:lpstr>A126266882X_Data</vt:lpstr>
      <vt:lpstr>A126266882X_Latest</vt:lpstr>
      <vt:lpstr>A126266886J</vt:lpstr>
      <vt:lpstr>A126266886J_Data</vt:lpstr>
      <vt:lpstr>A126266886J_Latest</vt:lpstr>
      <vt:lpstr>A126266890X</vt:lpstr>
      <vt:lpstr>A126266890X_Data</vt:lpstr>
      <vt:lpstr>A126266890X_Latest</vt:lpstr>
      <vt:lpstr>A126266894J</vt:lpstr>
      <vt:lpstr>A126266894J_Data</vt:lpstr>
      <vt:lpstr>A126266894J_Latest</vt:lpstr>
      <vt:lpstr>A126266898T</vt:lpstr>
      <vt:lpstr>A126266898T_Data</vt:lpstr>
      <vt:lpstr>A126266898T_Latest</vt:lpstr>
      <vt:lpstr>A126266902W</vt:lpstr>
      <vt:lpstr>A126266902W_Data</vt:lpstr>
      <vt:lpstr>A126266902W_Latest</vt:lpstr>
      <vt:lpstr>A126266906F</vt:lpstr>
      <vt:lpstr>A126266906F_Data</vt:lpstr>
      <vt:lpstr>A126266906F_Latest</vt:lpstr>
      <vt:lpstr>A126266910W</vt:lpstr>
      <vt:lpstr>A126266910W_Data</vt:lpstr>
      <vt:lpstr>A126266910W_Latest</vt:lpstr>
      <vt:lpstr>A126266914F</vt:lpstr>
      <vt:lpstr>A126266914F_Data</vt:lpstr>
      <vt:lpstr>A126266914F_Latest</vt:lpstr>
      <vt:lpstr>A126266918R</vt:lpstr>
      <vt:lpstr>A126266918R_Data</vt:lpstr>
      <vt:lpstr>A126266918R_Latest</vt:lpstr>
      <vt:lpstr>A126266922F</vt:lpstr>
      <vt:lpstr>A126266922F_Data</vt:lpstr>
      <vt:lpstr>A126266922F_Latest</vt:lpstr>
      <vt:lpstr>A126266926R</vt:lpstr>
      <vt:lpstr>A126266926R_Data</vt:lpstr>
      <vt:lpstr>A126266926R_Latest</vt:lpstr>
      <vt:lpstr>A126266930F</vt:lpstr>
      <vt:lpstr>A126266930F_Data</vt:lpstr>
      <vt:lpstr>A126266930F_Latest</vt:lpstr>
      <vt:lpstr>A126266934R</vt:lpstr>
      <vt:lpstr>A126266934R_Data</vt:lpstr>
      <vt:lpstr>A126266934R_Latest</vt:lpstr>
      <vt:lpstr>A126266938X</vt:lpstr>
      <vt:lpstr>A126266938X_Data</vt:lpstr>
      <vt:lpstr>A126266938X_Latest</vt:lpstr>
      <vt:lpstr>A126266942R</vt:lpstr>
      <vt:lpstr>A126266942R_Data</vt:lpstr>
      <vt:lpstr>A126266942R_Latest</vt:lpstr>
      <vt:lpstr>A126266946X</vt:lpstr>
      <vt:lpstr>A126266946X_Data</vt:lpstr>
      <vt:lpstr>A126266946X_Latest</vt:lpstr>
      <vt:lpstr>A126266950R</vt:lpstr>
      <vt:lpstr>A126266950R_Data</vt:lpstr>
      <vt:lpstr>A126266950R_Latest</vt:lpstr>
      <vt:lpstr>A126266954X</vt:lpstr>
      <vt:lpstr>A126266954X_Data</vt:lpstr>
      <vt:lpstr>A126266954X_Latest</vt:lpstr>
      <vt:lpstr>A126266958J</vt:lpstr>
      <vt:lpstr>A126266958J_Data</vt:lpstr>
      <vt:lpstr>A126266958J_Latest</vt:lpstr>
      <vt:lpstr>A126266962X</vt:lpstr>
      <vt:lpstr>A126266962X_Data</vt:lpstr>
      <vt:lpstr>A126266962X_Latest</vt:lpstr>
      <vt:lpstr>A126266966J</vt:lpstr>
      <vt:lpstr>A126266966J_Data</vt:lpstr>
      <vt:lpstr>A126266966J_Latest</vt:lpstr>
      <vt:lpstr>A126266970X</vt:lpstr>
      <vt:lpstr>A126266970X_Data</vt:lpstr>
      <vt:lpstr>A126266970X_Latest</vt:lpstr>
      <vt:lpstr>A126266974J</vt:lpstr>
      <vt:lpstr>A126266974J_Data</vt:lpstr>
      <vt:lpstr>A126266974J_Latest</vt:lpstr>
      <vt:lpstr>A126266978T</vt:lpstr>
      <vt:lpstr>A126266978T_Data</vt:lpstr>
      <vt:lpstr>A126266978T_Latest</vt:lpstr>
      <vt:lpstr>A126266982J</vt:lpstr>
      <vt:lpstr>A126266982J_Data</vt:lpstr>
      <vt:lpstr>A126266982J_Latest</vt:lpstr>
      <vt:lpstr>A126266986T</vt:lpstr>
      <vt:lpstr>A126266986T_Data</vt:lpstr>
      <vt:lpstr>A126266986T_Latest</vt:lpstr>
      <vt:lpstr>A126266990J</vt:lpstr>
      <vt:lpstr>A126266990J_Data</vt:lpstr>
      <vt:lpstr>A126266990J_Latest</vt:lpstr>
      <vt:lpstr>A126266994T</vt:lpstr>
      <vt:lpstr>A126266994T_Data</vt:lpstr>
      <vt:lpstr>A126266994T_Latest</vt:lpstr>
      <vt:lpstr>A126266998A</vt:lpstr>
      <vt:lpstr>A126266998A_Data</vt:lpstr>
      <vt:lpstr>A126266998A_Latest</vt:lpstr>
      <vt:lpstr>A126267002J</vt:lpstr>
      <vt:lpstr>A126267002J_Data</vt:lpstr>
      <vt:lpstr>A126267002J_Latest</vt:lpstr>
      <vt:lpstr>A126267006T</vt:lpstr>
      <vt:lpstr>A126267006T_Data</vt:lpstr>
      <vt:lpstr>A126267006T_Latest</vt:lpstr>
      <vt:lpstr>A126267010J</vt:lpstr>
      <vt:lpstr>A126267010J_Data</vt:lpstr>
      <vt:lpstr>A126267010J_Latest</vt:lpstr>
      <vt:lpstr>A126267014T</vt:lpstr>
      <vt:lpstr>A126267014T_Data</vt:lpstr>
      <vt:lpstr>A126267014T_Latest</vt:lpstr>
      <vt:lpstr>A126267018A</vt:lpstr>
      <vt:lpstr>A126267018A_Data</vt:lpstr>
      <vt:lpstr>A126267018A_Latest</vt:lpstr>
      <vt:lpstr>A126267022T</vt:lpstr>
      <vt:lpstr>A126267022T_Data</vt:lpstr>
      <vt:lpstr>A126267022T_Latest</vt:lpstr>
      <vt:lpstr>A126267026A</vt:lpstr>
      <vt:lpstr>A126267026A_Data</vt:lpstr>
      <vt:lpstr>A126267026A_Latest</vt:lpstr>
      <vt:lpstr>A126267030T</vt:lpstr>
      <vt:lpstr>A126267030T_Data</vt:lpstr>
      <vt:lpstr>A126267030T_Latest</vt:lpstr>
      <vt:lpstr>A126267034A</vt:lpstr>
      <vt:lpstr>A126267034A_Data</vt:lpstr>
      <vt:lpstr>A126267034A_Latest</vt:lpstr>
      <vt:lpstr>A126267038K</vt:lpstr>
      <vt:lpstr>A126267038K_Data</vt:lpstr>
      <vt:lpstr>A126267038K_Latest</vt:lpstr>
      <vt:lpstr>A126267042A</vt:lpstr>
      <vt:lpstr>A126267042A_Data</vt:lpstr>
      <vt:lpstr>A126267042A_Latest</vt:lpstr>
      <vt:lpstr>A126267046K</vt:lpstr>
      <vt:lpstr>A126267046K_Data</vt:lpstr>
      <vt:lpstr>A126267046K_Latest</vt:lpstr>
      <vt:lpstr>A126267050A</vt:lpstr>
      <vt:lpstr>A126267050A_Data</vt:lpstr>
      <vt:lpstr>A126267050A_Latest</vt:lpstr>
      <vt:lpstr>A126267054K</vt:lpstr>
      <vt:lpstr>A126267054K_Data</vt:lpstr>
      <vt:lpstr>A126267054K_Latest</vt:lpstr>
      <vt:lpstr>A126267058V</vt:lpstr>
      <vt:lpstr>A126267058V_Data</vt:lpstr>
      <vt:lpstr>A126267058V_Latest</vt:lpstr>
      <vt:lpstr>A126267062K</vt:lpstr>
      <vt:lpstr>A126267062K_Data</vt:lpstr>
      <vt:lpstr>A126267062K_Latest</vt:lpstr>
      <vt:lpstr>A126267066V</vt:lpstr>
      <vt:lpstr>A126267066V_Data</vt:lpstr>
      <vt:lpstr>A126267066V_Latest</vt:lpstr>
      <vt:lpstr>A126267070K</vt:lpstr>
      <vt:lpstr>A126267070K_Data</vt:lpstr>
      <vt:lpstr>A126267070K_Latest</vt:lpstr>
      <vt:lpstr>A126267074V</vt:lpstr>
      <vt:lpstr>A126267074V_Data</vt:lpstr>
      <vt:lpstr>A126267074V_Latest</vt:lpstr>
      <vt:lpstr>A126267078C</vt:lpstr>
      <vt:lpstr>A126267078C_Data</vt:lpstr>
      <vt:lpstr>A126267078C_Latest</vt:lpstr>
      <vt:lpstr>A126267082V</vt:lpstr>
      <vt:lpstr>A126267082V_Data</vt:lpstr>
      <vt:lpstr>A126267082V_Latest</vt:lpstr>
      <vt:lpstr>A126267086C</vt:lpstr>
      <vt:lpstr>A126267086C_Data</vt:lpstr>
      <vt:lpstr>A126267086C_Latest</vt:lpstr>
      <vt:lpstr>A126267090V</vt:lpstr>
      <vt:lpstr>A126267090V_Data</vt:lpstr>
      <vt:lpstr>A126267090V_Latest</vt:lpstr>
      <vt:lpstr>A126267094C</vt:lpstr>
      <vt:lpstr>A126267094C_Data</vt:lpstr>
      <vt:lpstr>A126267094C_Latest</vt:lpstr>
      <vt:lpstr>A126267098L</vt:lpstr>
      <vt:lpstr>A126267098L_Data</vt:lpstr>
      <vt:lpstr>A126267098L_Latest</vt:lpstr>
      <vt:lpstr>A126267102T</vt:lpstr>
      <vt:lpstr>A126267102T_Data</vt:lpstr>
      <vt:lpstr>A126267102T_Latest</vt:lpstr>
      <vt:lpstr>A126267106A</vt:lpstr>
      <vt:lpstr>A126267106A_Data</vt:lpstr>
      <vt:lpstr>A126267106A_Latest</vt:lpstr>
      <vt:lpstr>A126267110T</vt:lpstr>
      <vt:lpstr>A126267110T_Data</vt:lpstr>
      <vt:lpstr>A126267110T_Latest</vt:lpstr>
      <vt:lpstr>A126267114A</vt:lpstr>
      <vt:lpstr>A126267114A_Data</vt:lpstr>
      <vt:lpstr>A126267114A_Latest</vt:lpstr>
      <vt:lpstr>A126267118K</vt:lpstr>
      <vt:lpstr>A126267118K_Data</vt:lpstr>
      <vt:lpstr>A126267118K_Latest</vt:lpstr>
      <vt:lpstr>A126267122A</vt:lpstr>
      <vt:lpstr>A126267122A_Data</vt:lpstr>
      <vt:lpstr>A126267122A_Latest</vt:lpstr>
      <vt:lpstr>A126267126K</vt:lpstr>
      <vt:lpstr>A126267126K_Data</vt:lpstr>
      <vt:lpstr>A126267126K_Latest</vt:lpstr>
      <vt:lpstr>A126267130A</vt:lpstr>
      <vt:lpstr>A126267130A_Data</vt:lpstr>
      <vt:lpstr>A126267130A_Latest</vt:lpstr>
      <vt:lpstr>A126267134K</vt:lpstr>
      <vt:lpstr>A126267134K_Data</vt:lpstr>
      <vt:lpstr>A126267134K_Latest</vt:lpstr>
      <vt:lpstr>A126267138V</vt:lpstr>
      <vt:lpstr>A126267138V_Data</vt:lpstr>
      <vt:lpstr>A126267138V_Latest</vt:lpstr>
      <vt:lpstr>A126267142K</vt:lpstr>
      <vt:lpstr>A126267142K_Data</vt:lpstr>
      <vt:lpstr>A126267142K_Latest</vt:lpstr>
      <vt:lpstr>A126267146V</vt:lpstr>
      <vt:lpstr>A126267146V_Data</vt:lpstr>
      <vt:lpstr>A126267146V_Latest</vt:lpstr>
      <vt:lpstr>A126267150K</vt:lpstr>
      <vt:lpstr>A126267150K_Data</vt:lpstr>
      <vt:lpstr>A126267150K_Latest</vt:lpstr>
      <vt:lpstr>A126267154V</vt:lpstr>
      <vt:lpstr>A126267154V_Data</vt:lpstr>
      <vt:lpstr>A126267154V_Latest</vt:lpstr>
      <vt:lpstr>A126267158C</vt:lpstr>
      <vt:lpstr>A126267158C_Data</vt:lpstr>
      <vt:lpstr>A126267158C_Latest</vt:lpstr>
      <vt:lpstr>A126267162V</vt:lpstr>
      <vt:lpstr>A126267162V_Data</vt:lpstr>
      <vt:lpstr>A126267162V_Latest</vt:lpstr>
      <vt:lpstr>A126267166C</vt:lpstr>
      <vt:lpstr>A126267166C_Data</vt:lpstr>
      <vt:lpstr>A126267166C_Latest</vt:lpstr>
      <vt:lpstr>A126267170V</vt:lpstr>
      <vt:lpstr>A126267170V_Data</vt:lpstr>
      <vt:lpstr>A126267170V_Latest</vt:lpstr>
      <vt:lpstr>A126267174C</vt:lpstr>
      <vt:lpstr>A126267174C_Data</vt:lpstr>
      <vt:lpstr>A126267174C_Latest</vt:lpstr>
      <vt:lpstr>A126267178L</vt:lpstr>
      <vt:lpstr>A126267178L_Data</vt:lpstr>
      <vt:lpstr>A126267178L_Latest</vt:lpstr>
      <vt:lpstr>A126267182C</vt:lpstr>
      <vt:lpstr>A126267182C_Data</vt:lpstr>
      <vt:lpstr>A126267182C_Latest</vt:lpstr>
      <vt:lpstr>A126267186L</vt:lpstr>
      <vt:lpstr>A126267186L_Data</vt:lpstr>
      <vt:lpstr>A126267186L_Latest</vt:lpstr>
      <vt:lpstr>A126267190C</vt:lpstr>
      <vt:lpstr>A126267190C_Data</vt:lpstr>
      <vt:lpstr>A126267190C_Latest</vt:lpstr>
      <vt:lpstr>A126267194L</vt:lpstr>
      <vt:lpstr>A126267194L_Data</vt:lpstr>
      <vt:lpstr>A126267194L_Latest</vt:lpstr>
      <vt:lpstr>A126267198W</vt:lpstr>
      <vt:lpstr>A126267198W_Data</vt:lpstr>
      <vt:lpstr>A126267198W_Latest</vt:lpstr>
      <vt:lpstr>A126267202A</vt:lpstr>
      <vt:lpstr>A126267202A_Data</vt:lpstr>
      <vt:lpstr>A126267202A_Latest</vt:lpstr>
      <vt:lpstr>A126267206K</vt:lpstr>
      <vt:lpstr>A126267206K_Data</vt:lpstr>
      <vt:lpstr>A126267206K_Latest</vt:lpstr>
      <vt:lpstr>A126267210A</vt:lpstr>
      <vt:lpstr>A126267210A_Data</vt:lpstr>
      <vt:lpstr>A126267210A_Latest</vt:lpstr>
      <vt:lpstr>A126267214K</vt:lpstr>
      <vt:lpstr>A126267214K_Data</vt:lpstr>
      <vt:lpstr>A126267214K_Latest</vt:lpstr>
      <vt:lpstr>A126267218V</vt:lpstr>
      <vt:lpstr>A126267218V_Data</vt:lpstr>
      <vt:lpstr>A126267218V_Latest</vt:lpstr>
      <vt:lpstr>A126267222K</vt:lpstr>
      <vt:lpstr>A126267222K_Data</vt:lpstr>
      <vt:lpstr>A126267222K_Latest</vt:lpstr>
      <vt:lpstr>A126267226V</vt:lpstr>
      <vt:lpstr>A126267226V_Data</vt:lpstr>
      <vt:lpstr>A126267226V_Latest</vt:lpstr>
      <vt:lpstr>A126267230K</vt:lpstr>
      <vt:lpstr>A126267230K_Data</vt:lpstr>
      <vt:lpstr>A126267230K_Latest</vt:lpstr>
      <vt:lpstr>A126267234V</vt:lpstr>
      <vt:lpstr>A126267234V_Data</vt:lpstr>
      <vt:lpstr>A126267234V_Latest</vt:lpstr>
      <vt:lpstr>A126267238C</vt:lpstr>
      <vt:lpstr>A126267238C_Data</vt:lpstr>
      <vt:lpstr>A126267238C_Latest</vt:lpstr>
      <vt:lpstr>A126267242V</vt:lpstr>
      <vt:lpstr>A126267242V_Data</vt:lpstr>
      <vt:lpstr>A126267242V_Latest</vt:lpstr>
      <vt:lpstr>A126267246C</vt:lpstr>
      <vt:lpstr>A126267246C_Data</vt:lpstr>
      <vt:lpstr>A126267246C_Latest</vt:lpstr>
      <vt:lpstr>A126267250V</vt:lpstr>
      <vt:lpstr>A126267250V_Data</vt:lpstr>
      <vt:lpstr>A126267250V_Latest</vt:lpstr>
      <vt:lpstr>A126267254C</vt:lpstr>
      <vt:lpstr>A126267254C_Data</vt:lpstr>
      <vt:lpstr>A126267254C_Latest</vt:lpstr>
      <vt:lpstr>A126267258L</vt:lpstr>
      <vt:lpstr>A126267258L_Data</vt:lpstr>
      <vt:lpstr>A126267258L_Latest</vt:lpstr>
      <vt:lpstr>A126267262C</vt:lpstr>
      <vt:lpstr>A126267262C_Data</vt:lpstr>
      <vt:lpstr>A126267262C_Latest</vt:lpstr>
      <vt:lpstr>A126267266L</vt:lpstr>
      <vt:lpstr>A126267266L_Data</vt:lpstr>
      <vt:lpstr>A126267266L_Latest</vt:lpstr>
      <vt:lpstr>A126267270C</vt:lpstr>
      <vt:lpstr>A126267270C_Data</vt:lpstr>
      <vt:lpstr>A126267270C_Latest</vt:lpstr>
      <vt:lpstr>A126267274L</vt:lpstr>
      <vt:lpstr>A126267274L_Data</vt:lpstr>
      <vt:lpstr>A126267274L_Latest</vt:lpstr>
      <vt:lpstr>A126267278W</vt:lpstr>
      <vt:lpstr>A126267278W_Data</vt:lpstr>
      <vt:lpstr>A126267278W_Latest</vt:lpstr>
      <vt:lpstr>A126267282L</vt:lpstr>
      <vt:lpstr>A126267282L_Data</vt:lpstr>
      <vt:lpstr>A126267282L_Latest</vt:lpstr>
      <vt:lpstr>A126267286W</vt:lpstr>
      <vt:lpstr>A126267286W_Data</vt:lpstr>
      <vt:lpstr>A126267286W_Latest</vt:lpstr>
      <vt:lpstr>A126267290L</vt:lpstr>
      <vt:lpstr>A126267290L_Data</vt:lpstr>
      <vt:lpstr>A126267290L_Latest</vt:lpstr>
      <vt:lpstr>A126267294W</vt:lpstr>
      <vt:lpstr>A126267294W_Data</vt:lpstr>
      <vt:lpstr>A126267294W_Latest</vt:lpstr>
      <vt:lpstr>A126267298F</vt:lpstr>
      <vt:lpstr>A126267298F_Data</vt:lpstr>
      <vt:lpstr>A126267298F_Latest</vt:lpstr>
      <vt:lpstr>A126267302K</vt:lpstr>
      <vt:lpstr>A126267302K_Data</vt:lpstr>
      <vt:lpstr>A126267302K_Latest</vt:lpstr>
      <vt:lpstr>A126267306V</vt:lpstr>
      <vt:lpstr>A126267306V_Data</vt:lpstr>
      <vt:lpstr>A126267306V_Latest</vt:lpstr>
      <vt:lpstr>A126267310K</vt:lpstr>
      <vt:lpstr>A126267310K_Data</vt:lpstr>
      <vt:lpstr>A126267310K_Latest</vt:lpstr>
      <vt:lpstr>A126267314V</vt:lpstr>
      <vt:lpstr>A126267314V_Data</vt:lpstr>
      <vt:lpstr>A126267314V_Latest</vt:lpstr>
      <vt:lpstr>A126267318C</vt:lpstr>
      <vt:lpstr>A126267318C_Data</vt:lpstr>
      <vt:lpstr>A126267318C_Latest</vt:lpstr>
      <vt:lpstr>A126267322V</vt:lpstr>
      <vt:lpstr>A126267322V_Data</vt:lpstr>
      <vt:lpstr>A126267322V_Latest</vt:lpstr>
      <vt:lpstr>A126267326C</vt:lpstr>
      <vt:lpstr>A126267326C_Data</vt:lpstr>
      <vt:lpstr>A126267326C_Latest</vt:lpstr>
      <vt:lpstr>A126267330V</vt:lpstr>
      <vt:lpstr>A126267330V_Data</vt:lpstr>
      <vt:lpstr>A126267330V_Latest</vt:lpstr>
      <vt:lpstr>A126267334C</vt:lpstr>
      <vt:lpstr>A126267334C_Data</vt:lpstr>
      <vt:lpstr>A126267334C_Latest</vt:lpstr>
      <vt:lpstr>A126267338L</vt:lpstr>
      <vt:lpstr>A126267338L_Data</vt:lpstr>
      <vt:lpstr>A126267338L_Latest</vt:lpstr>
      <vt:lpstr>A126267342C</vt:lpstr>
      <vt:lpstr>A126267342C_Data</vt:lpstr>
      <vt:lpstr>A126267342C_Latest</vt:lpstr>
      <vt:lpstr>A126267346L</vt:lpstr>
      <vt:lpstr>A126267346L_Data</vt:lpstr>
      <vt:lpstr>A126267346L_Latest</vt:lpstr>
      <vt:lpstr>A126267350C</vt:lpstr>
      <vt:lpstr>A126267350C_Data</vt:lpstr>
      <vt:lpstr>A126267350C_Latest</vt:lpstr>
      <vt:lpstr>A126267354L</vt:lpstr>
      <vt:lpstr>A126267354L_Data</vt:lpstr>
      <vt:lpstr>A126267354L_Latest</vt:lpstr>
      <vt:lpstr>A126267358W</vt:lpstr>
      <vt:lpstr>A126267358W_Data</vt:lpstr>
      <vt:lpstr>A126267358W_Latest</vt:lpstr>
      <vt:lpstr>A126267362L</vt:lpstr>
      <vt:lpstr>A126267362L_Data</vt:lpstr>
      <vt:lpstr>A126267362L_Latest</vt:lpstr>
      <vt:lpstr>A126267366W</vt:lpstr>
      <vt:lpstr>A126267366W_Data</vt:lpstr>
      <vt:lpstr>A126267366W_Latest</vt:lpstr>
      <vt:lpstr>A126267370L</vt:lpstr>
      <vt:lpstr>A126267370L_Data</vt:lpstr>
      <vt:lpstr>A126267370L_Latest</vt:lpstr>
      <vt:lpstr>A126267374W</vt:lpstr>
      <vt:lpstr>A126267374W_Data</vt:lpstr>
      <vt:lpstr>A126267374W_Latest</vt:lpstr>
      <vt:lpstr>A126267378F</vt:lpstr>
      <vt:lpstr>A126267378F_Data</vt:lpstr>
      <vt:lpstr>A126267378F_Latest</vt:lpstr>
      <vt:lpstr>A126267382W</vt:lpstr>
      <vt:lpstr>A126267382W_Data</vt:lpstr>
      <vt:lpstr>A126267382W_Latest</vt:lpstr>
      <vt:lpstr>A126267386F</vt:lpstr>
      <vt:lpstr>A126267386F_Data</vt:lpstr>
      <vt:lpstr>A126267386F_Latest</vt:lpstr>
      <vt:lpstr>A126267390W</vt:lpstr>
      <vt:lpstr>A126267390W_Data</vt:lpstr>
      <vt:lpstr>A126267390W_Latest</vt:lpstr>
      <vt:lpstr>A126267394F</vt:lpstr>
      <vt:lpstr>A126267394F_Data</vt:lpstr>
      <vt:lpstr>A126267394F_Latest</vt:lpstr>
      <vt:lpstr>A126267398R</vt:lpstr>
      <vt:lpstr>A126267398R_Data</vt:lpstr>
      <vt:lpstr>A126267398R_Latest</vt:lpstr>
      <vt:lpstr>A126267402V</vt:lpstr>
      <vt:lpstr>A126267402V_Data</vt:lpstr>
      <vt:lpstr>A126267402V_Latest</vt:lpstr>
      <vt:lpstr>A126267406C</vt:lpstr>
      <vt:lpstr>A126267406C_Data</vt:lpstr>
      <vt:lpstr>A126267406C_Latest</vt:lpstr>
      <vt:lpstr>A126267410V</vt:lpstr>
      <vt:lpstr>A126267410V_Data</vt:lpstr>
      <vt:lpstr>A126267410V_Latest</vt:lpstr>
      <vt:lpstr>A126267414C</vt:lpstr>
      <vt:lpstr>A126267414C_Data</vt:lpstr>
      <vt:lpstr>A126267414C_Latest</vt:lpstr>
      <vt:lpstr>A126267418L</vt:lpstr>
      <vt:lpstr>A126267418L_Data</vt:lpstr>
      <vt:lpstr>A126267418L_Latest</vt:lpstr>
      <vt:lpstr>A126267422C</vt:lpstr>
      <vt:lpstr>A126267422C_Data</vt:lpstr>
      <vt:lpstr>A126267422C_Latest</vt:lpstr>
      <vt:lpstr>A126267426L</vt:lpstr>
      <vt:lpstr>A126267426L_Data</vt:lpstr>
      <vt:lpstr>A126267426L_Latest</vt:lpstr>
      <vt:lpstr>A126267430C</vt:lpstr>
      <vt:lpstr>A126267430C_Data</vt:lpstr>
      <vt:lpstr>A126267430C_Latest</vt:lpstr>
      <vt:lpstr>A126267434L</vt:lpstr>
      <vt:lpstr>A126267434L_Data</vt:lpstr>
      <vt:lpstr>A126267434L_Latest</vt:lpstr>
      <vt:lpstr>A126267438W</vt:lpstr>
      <vt:lpstr>A126267438W_Data</vt:lpstr>
      <vt:lpstr>A126267438W_Latest</vt:lpstr>
      <vt:lpstr>A126267442L</vt:lpstr>
      <vt:lpstr>A126267442L_Data</vt:lpstr>
      <vt:lpstr>A126267442L_Latest</vt:lpstr>
      <vt:lpstr>A126267446W</vt:lpstr>
      <vt:lpstr>A126267446W_Data</vt:lpstr>
      <vt:lpstr>A126267446W_Latest</vt:lpstr>
      <vt:lpstr>A126267450L</vt:lpstr>
      <vt:lpstr>A126267450L_Data</vt:lpstr>
      <vt:lpstr>A126267450L_Latest</vt:lpstr>
      <vt:lpstr>A126267454W</vt:lpstr>
      <vt:lpstr>A126267454W_Data</vt:lpstr>
      <vt:lpstr>A126267454W_Latest</vt:lpstr>
      <vt:lpstr>A126267458F</vt:lpstr>
      <vt:lpstr>A126267458F_Data</vt:lpstr>
      <vt:lpstr>A126267458F_Latest</vt:lpstr>
      <vt:lpstr>A126267462W</vt:lpstr>
      <vt:lpstr>A126267462W_Data</vt:lpstr>
      <vt:lpstr>A126267462W_Latest</vt:lpstr>
      <vt:lpstr>A126267466F</vt:lpstr>
      <vt:lpstr>A126267466F_Data</vt:lpstr>
      <vt:lpstr>A126267466F_Latest</vt:lpstr>
      <vt:lpstr>A126267470W</vt:lpstr>
      <vt:lpstr>A126267470W_Data</vt:lpstr>
      <vt:lpstr>A126267470W_Latest</vt:lpstr>
      <vt:lpstr>A126267474F</vt:lpstr>
      <vt:lpstr>A126267474F_Data</vt:lpstr>
      <vt:lpstr>A126267474F_Latest</vt:lpstr>
      <vt:lpstr>A126267478R</vt:lpstr>
      <vt:lpstr>A126267478R_Data</vt:lpstr>
      <vt:lpstr>A126267478R_Latest</vt:lpstr>
      <vt:lpstr>A126267482F</vt:lpstr>
      <vt:lpstr>A126267482F_Data</vt:lpstr>
      <vt:lpstr>A126267482F_Latest</vt:lpstr>
      <vt:lpstr>A126267486R</vt:lpstr>
      <vt:lpstr>A126267486R_Data</vt:lpstr>
      <vt:lpstr>A126267486R_Latest</vt:lpstr>
      <vt:lpstr>A126267490F</vt:lpstr>
      <vt:lpstr>A126267490F_Data</vt:lpstr>
      <vt:lpstr>A126267490F_Latest</vt:lpstr>
      <vt:lpstr>A126267494R</vt:lpstr>
      <vt:lpstr>A126267494R_Data</vt:lpstr>
      <vt:lpstr>A126267494R_Latest</vt:lpstr>
      <vt:lpstr>A126267498X</vt:lpstr>
      <vt:lpstr>A126267498X_Data</vt:lpstr>
      <vt:lpstr>A126267498X_Latest</vt:lpstr>
      <vt:lpstr>A126267502C</vt:lpstr>
      <vt:lpstr>A126267502C_Data</vt:lpstr>
      <vt:lpstr>A126267502C_Latest</vt:lpstr>
      <vt:lpstr>A126267506L</vt:lpstr>
      <vt:lpstr>A126267506L_Data</vt:lpstr>
      <vt:lpstr>A126267506L_Latest</vt:lpstr>
      <vt:lpstr>A126267510C</vt:lpstr>
      <vt:lpstr>A126267510C_Data</vt:lpstr>
      <vt:lpstr>A126267510C_Latest</vt:lpstr>
      <vt:lpstr>A126267514L</vt:lpstr>
      <vt:lpstr>A126267514L_Data</vt:lpstr>
      <vt:lpstr>A126267514L_Latest</vt:lpstr>
      <vt:lpstr>A126267518W</vt:lpstr>
      <vt:lpstr>A126267518W_Data</vt:lpstr>
      <vt:lpstr>A126267518W_Latest</vt:lpstr>
      <vt:lpstr>A126267522L</vt:lpstr>
      <vt:lpstr>A126267522L_Data</vt:lpstr>
      <vt:lpstr>A126267522L_Latest</vt:lpstr>
      <vt:lpstr>A126267526W</vt:lpstr>
      <vt:lpstr>A126267526W_Data</vt:lpstr>
      <vt:lpstr>A126267526W_Latest</vt:lpstr>
      <vt:lpstr>A126267530L</vt:lpstr>
      <vt:lpstr>A126267530L_Data</vt:lpstr>
      <vt:lpstr>A126267530L_Latest</vt:lpstr>
      <vt:lpstr>A126267534W</vt:lpstr>
      <vt:lpstr>A126267534W_Data</vt:lpstr>
      <vt:lpstr>A126267534W_Latest</vt:lpstr>
      <vt:lpstr>A126267538F</vt:lpstr>
      <vt:lpstr>A126267538F_Data</vt:lpstr>
      <vt:lpstr>A126267538F_Latest</vt:lpstr>
      <vt:lpstr>A126267542W</vt:lpstr>
      <vt:lpstr>A126267542W_Data</vt:lpstr>
      <vt:lpstr>A126267542W_Latest</vt:lpstr>
      <vt:lpstr>A126267546F</vt:lpstr>
      <vt:lpstr>A126267546F_Data</vt:lpstr>
      <vt:lpstr>A126267546F_Latest</vt:lpstr>
      <vt:lpstr>A126267550W</vt:lpstr>
      <vt:lpstr>A126267550W_Data</vt:lpstr>
      <vt:lpstr>A126267550W_Latest</vt:lpstr>
      <vt:lpstr>A126267554F</vt:lpstr>
      <vt:lpstr>A126267554F_Data</vt:lpstr>
      <vt:lpstr>A126267554F_Latest</vt:lpstr>
      <vt:lpstr>A126267558R</vt:lpstr>
      <vt:lpstr>A126267558R_Data</vt:lpstr>
      <vt:lpstr>A126267558R_Latest</vt:lpstr>
      <vt:lpstr>A126267562F</vt:lpstr>
      <vt:lpstr>A126267562F_Data</vt:lpstr>
      <vt:lpstr>A126267562F_Latest</vt:lpstr>
      <vt:lpstr>A126267566R</vt:lpstr>
      <vt:lpstr>A126267566R_Data</vt:lpstr>
      <vt:lpstr>A126267566R_Latest</vt:lpstr>
      <vt:lpstr>A126267570F</vt:lpstr>
      <vt:lpstr>A126267570F_Data</vt:lpstr>
      <vt:lpstr>A126267570F_Latest</vt:lpstr>
      <vt:lpstr>A126267574R</vt:lpstr>
      <vt:lpstr>A126267574R_Data</vt:lpstr>
      <vt:lpstr>A126267574R_Latest</vt:lpstr>
      <vt:lpstr>A126267578X</vt:lpstr>
      <vt:lpstr>A126267578X_Data</vt:lpstr>
      <vt:lpstr>A126267578X_Latest</vt:lpstr>
      <vt:lpstr>A126267582R</vt:lpstr>
      <vt:lpstr>A126267582R_Data</vt:lpstr>
      <vt:lpstr>A126267582R_Latest</vt:lpstr>
      <vt:lpstr>A126267586X</vt:lpstr>
      <vt:lpstr>A126267586X_Data</vt:lpstr>
      <vt:lpstr>A126267586X_Latest</vt:lpstr>
      <vt:lpstr>A126267590R</vt:lpstr>
      <vt:lpstr>A126267590R_Data</vt:lpstr>
      <vt:lpstr>A126267590R_Latest</vt:lpstr>
      <vt:lpstr>A126267594X</vt:lpstr>
      <vt:lpstr>A126267594X_Data</vt:lpstr>
      <vt:lpstr>A126267594X_Latest</vt:lpstr>
      <vt:lpstr>A126267598J</vt:lpstr>
      <vt:lpstr>A126267598J_Data</vt:lpstr>
      <vt:lpstr>A126267598J_Latest</vt:lpstr>
      <vt:lpstr>A126267602L</vt:lpstr>
      <vt:lpstr>A126267602L_Data</vt:lpstr>
      <vt:lpstr>A126267602L_Latest</vt:lpstr>
      <vt:lpstr>A126267606W</vt:lpstr>
      <vt:lpstr>A126267606W_Data</vt:lpstr>
      <vt:lpstr>A126267606W_Latest</vt:lpstr>
      <vt:lpstr>A126267610L</vt:lpstr>
      <vt:lpstr>A126267610L_Data</vt:lpstr>
      <vt:lpstr>A126267610L_Latest</vt:lpstr>
      <vt:lpstr>A126267614W</vt:lpstr>
      <vt:lpstr>A126267614W_Data</vt:lpstr>
      <vt:lpstr>A126267614W_Latest</vt:lpstr>
      <vt:lpstr>A126267618F</vt:lpstr>
      <vt:lpstr>A126267618F_Data</vt:lpstr>
      <vt:lpstr>A126267618F_Latest</vt:lpstr>
      <vt:lpstr>A126267622W</vt:lpstr>
      <vt:lpstr>A126267622W_Data</vt:lpstr>
      <vt:lpstr>A126267622W_Latest</vt:lpstr>
      <vt:lpstr>A126267626F</vt:lpstr>
      <vt:lpstr>A126267626F_Data</vt:lpstr>
      <vt:lpstr>A126267626F_Latest</vt:lpstr>
      <vt:lpstr>A126267630W</vt:lpstr>
      <vt:lpstr>A126267630W_Data</vt:lpstr>
      <vt:lpstr>A126267630W_Latest</vt:lpstr>
      <vt:lpstr>A126267634F</vt:lpstr>
      <vt:lpstr>A126267634F_Data</vt:lpstr>
      <vt:lpstr>A126267634F_Latest</vt:lpstr>
      <vt:lpstr>A126267638R</vt:lpstr>
      <vt:lpstr>A126267638R_Data</vt:lpstr>
      <vt:lpstr>A126267638R_Latest</vt:lpstr>
      <vt:lpstr>A126267642F</vt:lpstr>
      <vt:lpstr>A126267642F_Data</vt:lpstr>
      <vt:lpstr>A126267642F_Latest</vt:lpstr>
      <vt:lpstr>A126267646R</vt:lpstr>
      <vt:lpstr>A126267646R_Data</vt:lpstr>
      <vt:lpstr>A126267646R_Latest</vt:lpstr>
      <vt:lpstr>A126267650F</vt:lpstr>
      <vt:lpstr>A126267650F_Data</vt:lpstr>
      <vt:lpstr>A126267650F_Latest</vt:lpstr>
      <vt:lpstr>A126267654R</vt:lpstr>
      <vt:lpstr>A126267654R_Data</vt:lpstr>
      <vt:lpstr>A126267654R_Latest</vt:lpstr>
      <vt:lpstr>A126267658X</vt:lpstr>
      <vt:lpstr>A126267658X_Data</vt:lpstr>
      <vt:lpstr>A126267658X_Latest</vt:lpstr>
      <vt:lpstr>A126267662R</vt:lpstr>
      <vt:lpstr>A126267662R_Data</vt:lpstr>
      <vt:lpstr>A126267662R_Latest</vt:lpstr>
      <vt:lpstr>A126267666X</vt:lpstr>
      <vt:lpstr>A126267666X_Data</vt:lpstr>
      <vt:lpstr>A126267666X_Latest</vt:lpstr>
      <vt:lpstr>A126267670R</vt:lpstr>
      <vt:lpstr>A126267670R_Data</vt:lpstr>
      <vt:lpstr>A126267670R_Latest</vt:lpstr>
      <vt:lpstr>A126267674X</vt:lpstr>
      <vt:lpstr>A126267674X_Data</vt:lpstr>
      <vt:lpstr>A126267674X_Latest</vt:lpstr>
      <vt:lpstr>A126267678J</vt:lpstr>
      <vt:lpstr>A126267678J_Data</vt:lpstr>
      <vt:lpstr>A126267678J_Latest</vt:lpstr>
      <vt:lpstr>A126267682X</vt:lpstr>
      <vt:lpstr>A126267682X_Data</vt:lpstr>
      <vt:lpstr>A126267682X_Latest</vt:lpstr>
      <vt:lpstr>A126267686J</vt:lpstr>
      <vt:lpstr>A126267686J_Data</vt:lpstr>
      <vt:lpstr>A126267686J_Latest</vt:lpstr>
      <vt:lpstr>A126267690X</vt:lpstr>
      <vt:lpstr>A126267690X_Data</vt:lpstr>
      <vt:lpstr>A126267690X_Latest</vt:lpstr>
      <vt:lpstr>A126267694J</vt:lpstr>
      <vt:lpstr>A126267694J_Data</vt:lpstr>
      <vt:lpstr>A126267694J_Latest</vt:lpstr>
      <vt:lpstr>A126267698T</vt:lpstr>
      <vt:lpstr>A126267698T_Data</vt:lpstr>
      <vt:lpstr>A126267698T_Latest</vt:lpstr>
      <vt:lpstr>A126267702W</vt:lpstr>
      <vt:lpstr>A126267702W_Data</vt:lpstr>
      <vt:lpstr>A126267702W_Latest</vt:lpstr>
      <vt:lpstr>A126268794K</vt:lpstr>
      <vt:lpstr>A126268794K_Data</vt:lpstr>
      <vt:lpstr>A126268794K_Latest</vt:lpstr>
      <vt:lpstr>A126268798V</vt:lpstr>
      <vt:lpstr>A126268798V_Data</vt:lpstr>
      <vt:lpstr>A126268798V_Latest</vt:lpstr>
      <vt:lpstr>A126268802X</vt:lpstr>
      <vt:lpstr>A126268802X_Data</vt:lpstr>
      <vt:lpstr>A126268802X_Latest</vt:lpstr>
      <vt:lpstr>A126268806J</vt:lpstr>
      <vt:lpstr>A126268806J_Data</vt:lpstr>
      <vt:lpstr>A126268806J_Latest</vt:lpstr>
      <vt:lpstr>A126268810X</vt:lpstr>
      <vt:lpstr>A126268810X_Data</vt:lpstr>
      <vt:lpstr>A126268810X_Latest</vt:lpstr>
      <vt:lpstr>A126268814J</vt:lpstr>
      <vt:lpstr>A126268814J_Data</vt:lpstr>
      <vt:lpstr>A126268814J_Latest</vt:lpstr>
      <vt:lpstr>A126268818T</vt:lpstr>
      <vt:lpstr>A126268818T_Data</vt:lpstr>
      <vt:lpstr>A126268818T_Latest</vt:lpstr>
      <vt:lpstr>A126268822J</vt:lpstr>
      <vt:lpstr>A126268822J_Data</vt:lpstr>
      <vt:lpstr>A126268822J_Latest</vt:lpstr>
      <vt:lpstr>A126268826T</vt:lpstr>
      <vt:lpstr>A126268826T_Data</vt:lpstr>
      <vt:lpstr>A126268826T_Latest</vt:lpstr>
      <vt:lpstr>A126268830J</vt:lpstr>
      <vt:lpstr>A126268830J_Data</vt:lpstr>
      <vt:lpstr>A126268830J_Latest</vt:lpstr>
      <vt:lpstr>A126268834T</vt:lpstr>
      <vt:lpstr>A126268834T_Data</vt:lpstr>
      <vt:lpstr>A126268834T_Latest</vt:lpstr>
      <vt:lpstr>A126268838A</vt:lpstr>
      <vt:lpstr>A126268838A_Data</vt:lpstr>
      <vt:lpstr>A126268838A_Latest</vt:lpstr>
      <vt:lpstr>A126268842T</vt:lpstr>
      <vt:lpstr>A126268842T_Data</vt:lpstr>
      <vt:lpstr>A126268842T_Latest</vt:lpstr>
      <vt:lpstr>A126268846A</vt:lpstr>
      <vt:lpstr>A126268846A_Data</vt:lpstr>
      <vt:lpstr>A126268846A_Latest</vt:lpstr>
      <vt:lpstr>A126268850T</vt:lpstr>
      <vt:lpstr>A126268850T_Data</vt:lpstr>
      <vt:lpstr>A126268850T_Latest</vt:lpstr>
      <vt:lpstr>A126268854A</vt:lpstr>
      <vt:lpstr>A126268854A_Data</vt:lpstr>
      <vt:lpstr>A126268854A_Latest</vt:lpstr>
      <vt:lpstr>A126268858K</vt:lpstr>
      <vt:lpstr>A126268858K_Data</vt:lpstr>
      <vt:lpstr>A126268858K_Latest</vt:lpstr>
      <vt:lpstr>A126268862A</vt:lpstr>
      <vt:lpstr>A126268862A_Data</vt:lpstr>
      <vt:lpstr>A126268862A_Latest</vt:lpstr>
      <vt:lpstr>A126268866K</vt:lpstr>
      <vt:lpstr>A126268866K_Data</vt:lpstr>
      <vt:lpstr>A126268866K_Latest</vt:lpstr>
      <vt:lpstr>A126268870A</vt:lpstr>
      <vt:lpstr>A126268870A_Data</vt:lpstr>
      <vt:lpstr>A126268870A_Latest</vt:lpstr>
      <vt:lpstr>A126268874K</vt:lpstr>
      <vt:lpstr>A126268874K_Data</vt:lpstr>
      <vt:lpstr>A126268874K_Latest</vt:lpstr>
      <vt:lpstr>A126268878V</vt:lpstr>
      <vt:lpstr>A126268878V_Data</vt:lpstr>
      <vt:lpstr>A126268878V_Latest</vt:lpstr>
      <vt:lpstr>A126268882K</vt:lpstr>
      <vt:lpstr>A126268882K_Data</vt:lpstr>
      <vt:lpstr>A126268882K_Latest</vt:lpstr>
      <vt:lpstr>A126268886V</vt:lpstr>
      <vt:lpstr>A126268886V_Data</vt:lpstr>
      <vt:lpstr>A126268886V_Latest</vt:lpstr>
      <vt:lpstr>A126268890K</vt:lpstr>
      <vt:lpstr>A126268890K_Data</vt:lpstr>
      <vt:lpstr>A126268890K_Latest</vt:lpstr>
      <vt:lpstr>A126268894V</vt:lpstr>
      <vt:lpstr>A126268894V_Data</vt:lpstr>
      <vt:lpstr>A126268894V_Latest</vt:lpstr>
      <vt:lpstr>A126268898C</vt:lpstr>
      <vt:lpstr>A126268898C_Data</vt:lpstr>
      <vt:lpstr>A126268898C_Latest</vt:lpstr>
      <vt:lpstr>A126268902J</vt:lpstr>
      <vt:lpstr>A126268902J_Data</vt:lpstr>
      <vt:lpstr>A126268902J_Latest</vt:lpstr>
      <vt:lpstr>A126268906T</vt:lpstr>
      <vt:lpstr>A126268906T_Data</vt:lpstr>
      <vt:lpstr>A126268906T_Latest</vt:lpstr>
      <vt:lpstr>A126268910J</vt:lpstr>
      <vt:lpstr>A126268910J_Data</vt:lpstr>
      <vt:lpstr>A126268910J_Latest</vt:lpstr>
      <vt:lpstr>A126268914T</vt:lpstr>
      <vt:lpstr>A126268914T_Data</vt:lpstr>
      <vt:lpstr>A126268914T_Latest</vt:lpstr>
      <vt:lpstr>A126268918A</vt:lpstr>
      <vt:lpstr>A126268918A_Data</vt:lpstr>
      <vt:lpstr>A126268918A_Latest</vt:lpstr>
      <vt:lpstr>A126268922T</vt:lpstr>
      <vt:lpstr>A126268922T_Data</vt:lpstr>
      <vt:lpstr>A126268922T_Latest</vt:lpstr>
      <vt:lpstr>A126268926A</vt:lpstr>
      <vt:lpstr>A126268926A_Data</vt:lpstr>
      <vt:lpstr>A126268926A_Latest</vt:lpstr>
      <vt:lpstr>A126270018K</vt:lpstr>
      <vt:lpstr>A126270018K_Data</vt:lpstr>
      <vt:lpstr>A126270018K_Latest</vt:lpstr>
      <vt:lpstr>A126270022A</vt:lpstr>
      <vt:lpstr>A126270022A_Data</vt:lpstr>
      <vt:lpstr>A126270022A_Latest</vt:lpstr>
      <vt:lpstr>A126270026K</vt:lpstr>
      <vt:lpstr>A126270026K_Data</vt:lpstr>
      <vt:lpstr>A126270026K_Latest</vt:lpstr>
      <vt:lpstr>A126270030A</vt:lpstr>
      <vt:lpstr>A126270030A_Data</vt:lpstr>
      <vt:lpstr>A126270030A_Latest</vt:lpstr>
      <vt:lpstr>A126270034K</vt:lpstr>
      <vt:lpstr>A126270034K_Data</vt:lpstr>
      <vt:lpstr>A126270034K_Latest</vt:lpstr>
      <vt:lpstr>A126270038V</vt:lpstr>
      <vt:lpstr>A126270038V_Data</vt:lpstr>
      <vt:lpstr>A126270038V_Latest</vt:lpstr>
      <vt:lpstr>A126270042K</vt:lpstr>
      <vt:lpstr>A126270042K_Data</vt:lpstr>
      <vt:lpstr>A126270042K_Latest</vt:lpstr>
      <vt:lpstr>A126270046V</vt:lpstr>
      <vt:lpstr>A126270046V_Data</vt:lpstr>
      <vt:lpstr>A126270046V_Latest</vt:lpstr>
      <vt:lpstr>A126270050K</vt:lpstr>
      <vt:lpstr>A126270050K_Data</vt:lpstr>
      <vt:lpstr>A126270050K_Latest</vt:lpstr>
      <vt:lpstr>A126270054V</vt:lpstr>
      <vt:lpstr>A126270054V_Data</vt:lpstr>
      <vt:lpstr>A126270054V_Latest</vt:lpstr>
      <vt:lpstr>A126270058C</vt:lpstr>
      <vt:lpstr>A126270058C_Data</vt:lpstr>
      <vt:lpstr>A126270058C_Latest</vt:lpstr>
      <vt:lpstr>A126270062V</vt:lpstr>
      <vt:lpstr>A126270062V_Data</vt:lpstr>
      <vt:lpstr>A126270062V_Latest</vt:lpstr>
      <vt:lpstr>A126270066C</vt:lpstr>
      <vt:lpstr>A126270066C_Data</vt:lpstr>
      <vt:lpstr>A126270066C_Latest</vt:lpstr>
      <vt:lpstr>A126270070V</vt:lpstr>
      <vt:lpstr>A126270070V_Data</vt:lpstr>
      <vt:lpstr>A126270070V_Latest</vt:lpstr>
      <vt:lpstr>A126270074C</vt:lpstr>
      <vt:lpstr>A126270074C_Data</vt:lpstr>
      <vt:lpstr>A126270074C_Latest</vt:lpstr>
      <vt:lpstr>A126270078L</vt:lpstr>
      <vt:lpstr>A126270078L_Data</vt:lpstr>
      <vt:lpstr>A126270078L_Latest</vt:lpstr>
      <vt:lpstr>A126270082C</vt:lpstr>
      <vt:lpstr>A126270082C_Data</vt:lpstr>
      <vt:lpstr>A126270082C_Latest</vt:lpstr>
      <vt:lpstr>A126270086L</vt:lpstr>
      <vt:lpstr>A126270086L_Data</vt:lpstr>
      <vt:lpstr>A126270086L_Latest</vt:lpstr>
      <vt:lpstr>A126270090C</vt:lpstr>
      <vt:lpstr>A126270090C_Data</vt:lpstr>
      <vt:lpstr>A126270090C_Latest</vt:lpstr>
      <vt:lpstr>A126270094L</vt:lpstr>
      <vt:lpstr>A126270094L_Data</vt:lpstr>
      <vt:lpstr>A126270094L_Latest</vt:lpstr>
      <vt:lpstr>A126270098W</vt:lpstr>
      <vt:lpstr>A126270098W_Data</vt:lpstr>
      <vt:lpstr>A126270098W_Latest</vt:lpstr>
      <vt:lpstr>A126270102A</vt:lpstr>
      <vt:lpstr>A126270102A_Data</vt:lpstr>
      <vt:lpstr>A126270102A_Latest</vt:lpstr>
      <vt:lpstr>A126270106K</vt:lpstr>
      <vt:lpstr>A126270106K_Data</vt:lpstr>
      <vt:lpstr>A126270106K_Latest</vt:lpstr>
      <vt:lpstr>A126270110A</vt:lpstr>
      <vt:lpstr>A126270110A_Data</vt:lpstr>
      <vt:lpstr>A126270110A_Latest</vt:lpstr>
      <vt:lpstr>A126270114K</vt:lpstr>
      <vt:lpstr>A126270114K_Data</vt:lpstr>
      <vt:lpstr>A126270114K_Latest</vt:lpstr>
      <vt:lpstr>A126270118V</vt:lpstr>
      <vt:lpstr>A126270118V_Data</vt:lpstr>
      <vt:lpstr>A126270118V_Latest</vt:lpstr>
      <vt:lpstr>A126270122K</vt:lpstr>
      <vt:lpstr>A126270122K_Data</vt:lpstr>
      <vt:lpstr>A126270122K_Latest</vt:lpstr>
      <vt:lpstr>A126270126V</vt:lpstr>
      <vt:lpstr>A126270126V_Data</vt:lpstr>
      <vt:lpstr>A126270126V_Latest</vt:lpstr>
      <vt:lpstr>A126270130K</vt:lpstr>
      <vt:lpstr>A126270130K_Data</vt:lpstr>
      <vt:lpstr>A126270130K_Latest</vt:lpstr>
      <vt:lpstr>A126270134V</vt:lpstr>
      <vt:lpstr>A126270134V_Data</vt:lpstr>
      <vt:lpstr>A126270134V_Latest</vt:lpstr>
      <vt:lpstr>A126270138C</vt:lpstr>
      <vt:lpstr>A126270138C_Data</vt:lpstr>
      <vt:lpstr>A126270138C_Latest</vt:lpstr>
      <vt:lpstr>A126270142V</vt:lpstr>
      <vt:lpstr>A126270142V_Data</vt:lpstr>
      <vt:lpstr>A126270142V_Latest</vt:lpstr>
      <vt:lpstr>A126270146C</vt:lpstr>
      <vt:lpstr>A126270146C_Data</vt:lpstr>
      <vt:lpstr>A126270146C_Latest</vt:lpstr>
      <vt:lpstr>A126270150V</vt:lpstr>
      <vt:lpstr>A126270150V_Data</vt:lpstr>
      <vt:lpstr>A126270150V_Latest</vt:lpstr>
      <vt:lpstr>A126271242W</vt:lpstr>
      <vt:lpstr>A126271242W_Data</vt:lpstr>
      <vt:lpstr>A126271242W_Latest</vt:lpstr>
      <vt:lpstr>A126271246F</vt:lpstr>
      <vt:lpstr>A126271246F_Data</vt:lpstr>
      <vt:lpstr>A126271246F_Latest</vt:lpstr>
      <vt:lpstr>A126271250W</vt:lpstr>
      <vt:lpstr>A126271250W_Data</vt:lpstr>
      <vt:lpstr>A126271250W_Latest</vt:lpstr>
      <vt:lpstr>A126271254F</vt:lpstr>
      <vt:lpstr>A126271254F_Data</vt:lpstr>
      <vt:lpstr>A126271254F_Latest</vt:lpstr>
      <vt:lpstr>A126271258R</vt:lpstr>
      <vt:lpstr>A126271258R_Data</vt:lpstr>
      <vt:lpstr>A126271258R_Latest</vt:lpstr>
      <vt:lpstr>A126271262F</vt:lpstr>
      <vt:lpstr>A126271262F_Data</vt:lpstr>
      <vt:lpstr>A126271262F_Latest</vt:lpstr>
      <vt:lpstr>A126271266R</vt:lpstr>
      <vt:lpstr>A126271266R_Data</vt:lpstr>
      <vt:lpstr>A126271266R_Latest</vt:lpstr>
      <vt:lpstr>A126271270F</vt:lpstr>
      <vt:lpstr>A126271270F_Data</vt:lpstr>
      <vt:lpstr>A126271270F_Latest</vt:lpstr>
      <vt:lpstr>A126271274R</vt:lpstr>
      <vt:lpstr>A126271274R_Data</vt:lpstr>
      <vt:lpstr>A126271274R_Latest</vt:lpstr>
      <vt:lpstr>A126271278X</vt:lpstr>
      <vt:lpstr>A126271278X_Data</vt:lpstr>
      <vt:lpstr>A126271278X_Latest</vt:lpstr>
      <vt:lpstr>A126271282R</vt:lpstr>
      <vt:lpstr>A126271282R_Data</vt:lpstr>
      <vt:lpstr>A126271282R_Latest</vt:lpstr>
      <vt:lpstr>A126271286X</vt:lpstr>
      <vt:lpstr>A126271286X_Data</vt:lpstr>
      <vt:lpstr>A126271286X_Latest</vt:lpstr>
      <vt:lpstr>A126271290R</vt:lpstr>
      <vt:lpstr>A126271290R_Data</vt:lpstr>
      <vt:lpstr>A126271290R_Latest</vt:lpstr>
      <vt:lpstr>A126271294X</vt:lpstr>
      <vt:lpstr>A126271294X_Data</vt:lpstr>
      <vt:lpstr>A126271294X_Latest</vt:lpstr>
      <vt:lpstr>A126271298J</vt:lpstr>
      <vt:lpstr>A126271298J_Data</vt:lpstr>
      <vt:lpstr>A126271298J_Latest</vt:lpstr>
      <vt:lpstr>A126271302L</vt:lpstr>
      <vt:lpstr>A126271302L_Data</vt:lpstr>
      <vt:lpstr>A126271302L_Latest</vt:lpstr>
      <vt:lpstr>A126271306W</vt:lpstr>
      <vt:lpstr>A126271306W_Data</vt:lpstr>
      <vt:lpstr>A126271306W_Latest</vt:lpstr>
      <vt:lpstr>A126271310L</vt:lpstr>
      <vt:lpstr>A126271310L_Data</vt:lpstr>
      <vt:lpstr>A126271310L_Latest</vt:lpstr>
      <vt:lpstr>A126271314W</vt:lpstr>
      <vt:lpstr>A126271314W_Data</vt:lpstr>
      <vt:lpstr>A126271314W_Latest</vt:lpstr>
      <vt:lpstr>A126271318F</vt:lpstr>
      <vt:lpstr>A126271318F_Data</vt:lpstr>
      <vt:lpstr>A126271318F_Latest</vt:lpstr>
      <vt:lpstr>A126271322W</vt:lpstr>
      <vt:lpstr>A126271322W_Data</vt:lpstr>
      <vt:lpstr>A126271322W_Latest</vt:lpstr>
      <vt:lpstr>A126271326F</vt:lpstr>
      <vt:lpstr>A126271326F_Data</vt:lpstr>
      <vt:lpstr>A126271326F_Latest</vt:lpstr>
      <vt:lpstr>A126271330W</vt:lpstr>
      <vt:lpstr>A126271330W_Data</vt:lpstr>
      <vt:lpstr>A126271330W_Latest</vt:lpstr>
      <vt:lpstr>A126271334F</vt:lpstr>
      <vt:lpstr>A126271334F_Data</vt:lpstr>
      <vt:lpstr>A126271334F_Latest</vt:lpstr>
      <vt:lpstr>A126271338R</vt:lpstr>
      <vt:lpstr>A126271338R_Data</vt:lpstr>
      <vt:lpstr>A126271338R_Latest</vt:lpstr>
      <vt:lpstr>A126271342F</vt:lpstr>
      <vt:lpstr>A126271342F_Data</vt:lpstr>
      <vt:lpstr>A126271342F_Latest</vt:lpstr>
      <vt:lpstr>A126271346R</vt:lpstr>
      <vt:lpstr>A126271346R_Data</vt:lpstr>
      <vt:lpstr>A126271346R_Latest</vt:lpstr>
      <vt:lpstr>A126271350F</vt:lpstr>
      <vt:lpstr>A126271350F_Data</vt:lpstr>
      <vt:lpstr>A126271350F_Latest</vt:lpstr>
      <vt:lpstr>A126271354R</vt:lpstr>
      <vt:lpstr>A126271354R_Data</vt:lpstr>
      <vt:lpstr>A126271354R_Latest</vt:lpstr>
      <vt:lpstr>A126271358X</vt:lpstr>
      <vt:lpstr>A126271358X_Data</vt:lpstr>
      <vt:lpstr>A126271358X_Latest</vt:lpstr>
      <vt:lpstr>A126271362R</vt:lpstr>
      <vt:lpstr>A126271362R_Data</vt:lpstr>
      <vt:lpstr>A126271362R_Latest</vt:lpstr>
      <vt:lpstr>A126271366X</vt:lpstr>
      <vt:lpstr>A126271366X_Data</vt:lpstr>
      <vt:lpstr>A126271366X_Latest</vt:lpstr>
      <vt:lpstr>A126271370R</vt:lpstr>
      <vt:lpstr>A126271370R_Data</vt:lpstr>
      <vt:lpstr>A126271370R_Latest</vt:lpstr>
      <vt:lpstr>A126271374X</vt:lpstr>
      <vt:lpstr>A126271374X_Data</vt:lpstr>
      <vt:lpstr>A126271374X_Latest</vt:lpstr>
      <vt:lpstr>A126272466A</vt:lpstr>
      <vt:lpstr>A126272466A_Data</vt:lpstr>
      <vt:lpstr>A126272466A_Latest</vt:lpstr>
      <vt:lpstr>A126272470T</vt:lpstr>
      <vt:lpstr>A126272470T_Data</vt:lpstr>
      <vt:lpstr>A126272470T_Latest</vt:lpstr>
      <vt:lpstr>A126272474A</vt:lpstr>
      <vt:lpstr>A126272474A_Data</vt:lpstr>
      <vt:lpstr>A126272474A_Latest</vt:lpstr>
      <vt:lpstr>A126272478K</vt:lpstr>
      <vt:lpstr>A126272478K_Data</vt:lpstr>
      <vt:lpstr>A126272478K_Latest</vt:lpstr>
      <vt:lpstr>A126272482A</vt:lpstr>
      <vt:lpstr>A126272482A_Data</vt:lpstr>
      <vt:lpstr>A126272482A_Latest</vt:lpstr>
      <vt:lpstr>A126272486K</vt:lpstr>
      <vt:lpstr>A126272486K_Data</vt:lpstr>
      <vt:lpstr>A126272486K_Latest</vt:lpstr>
      <vt:lpstr>A126272490A</vt:lpstr>
      <vt:lpstr>A126272490A_Data</vt:lpstr>
      <vt:lpstr>A126272490A_Latest</vt:lpstr>
      <vt:lpstr>A126272494K</vt:lpstr>
      <vt:lpstr>A126272494K_Data</vt:lpstr>
      <vt:lpstr>A126272494K_Latest</vt:lpstr>
      <vt:lpstr>A126272498V</vt:lpstr>
      <vt:lpstr>A126272498V_Data</vt:lpstr>
      <vt:lpstr>A126272498V_Latest</vt:lpstr>
      <vt:lpstr>A126272502X</vt:lpstr>
      <vt:lpstr>A126272502X_Data</vt:lpstr>
      <vt:lpstr>A126272502X_Latest</vt:lpstr>
      <vt:lpstr>A126272506J</vt:lpstr>
      <vt:lpstr>A126272506J_Data</vt:lpstr>
      <vt:lpstr>A126272506J_Latest</vt:lpstr>
      <vt:lpstr>A126272510X</vt:lpstr>
      <vt:lpstr>A126272510X_Data</vt:lpstr>
      <vt:lpstr>A126272510X_Latest</vt:lpstr>
      <vt:lpstr>A126272514J</vt:lpstr>
      <vt:lpstr>A126272514J_Data</vt:lpstr>
      <vt:lpstr>A126272514J_Latest</vt:lpstr>
      <vt:lpstr>A126272518T</vt:lpstr>
      <vt:lpstr>A126272518T_Data</vt:lpstr>
      <vt:lpstr>A126272518T_Latest</vt:lpstr>
      <vt:lpstr>A126272522J</vt:lpstr>
      <vt:lpstr>A126272522J_Data</vt:lpstr>
      <vt:lpstr>A126272522J_Latest</vt:lpstr>
      <vt:lpstr>A126272526T</vt:lpstr>
      <vt:lpstr>A126272526T_Data</vt:lpstr>
      <vt:lpstr>A126272526T_Latest</vt:lpstr>
      <vt:lpstr>A126272530J</vt:lpstr>
      <vt:lpstr>A126272530J_Data</vt:lpstr>
      <vt:lpstr>A126272530J_Latest</vt:lpstr>
      <vt:lpstr>A126272534T</vt:lpstr>
      <vt:lpstr>A126272534T_Data</vt:lpstr>
      <vt:lpstr>A126272534T_Latest</vt:lpstr>
      <vt:lpstr>A126272538A</vt:lpstr>
      <vt:lpstr>A126272538A_Data</vt:lpstr>
      <vt:lpstr>A126272538A_Latest</vt:lpstr>
      <vt:lpstr>A126272542T</vt:lpstr>
      <vt:lpstr>A126272542T_Data</vt:lpstr>
      <vt:lpstr>A126272542T_Latest</vt:lpstr>
      <vt:lpstr>A126272546A</vt:lpstr>
      <vt:lpstr>A126272546A_Data</vt:lpstr>
      <vt:lpstr>A126272546A_Latest</vt:lpstr>
      <vt:lpstr>A126272550T</vt:lpstr>
      <vt:lpstr>A126272550T_Data</vt:lpstr>
      <vt:lpstr>A126272550T_Latest</vt:lpstr>
      <vt:lpstr>A126272554A</vt:lpstr>
      <vt:lpstr>A126272554A_Data</vt:lpstr>
      <vt:lpstr>A126272554A_Latest</vt:lpstr>
      <vt:lpstr>A126272558K</vt:lpstr>
      <vt:lpstr>A126272558K_Data</vt:lpstr>
      <vt:lpstr>A126272558K_Latest</vt:lpstr>
      <vt:lpstr>A126272562A</vt:lpstr>
      <vt:lpstr>A126272562A_Data</vt:lpstr>
      <vt:lpstr>A126272562A_Latest</vt:lpstr>
      <vt:lpstr>A126272566K</vt:lpstr>
      <vt:lpstr>A126272566K_Data</vt:lpstr>
      <vt:lpstr>A126272566K_Latest</vt:lpstr>
      <vt:lpstr>A126272570A</vt:lpstr>
      <vt:lpstr>A126272570A_Data</vt:lpstr>
      <vt:lpstr>A126272570A_Latest</vt:lpstr>
      <vt:lpstr>A126272574K</vt:lpstr>
      <vt:lpstr>A126272574K_Data</vt:lpstr>
      <vt:lpstr>A126272574K_Latest</vt:lpstr>
      <vt:lpstr>A126272578V</vt:lpstr>
      <vt:lpstr>A126272578V_Data</vt:lpstr>
      <vt:lpstr>A126272578V_Latest</vt:lpstr>
      <vt:lpstr>A126272582K</vt:lpstr>
      <vt:lpstr>A126272582K_Data</vt:lpstr>
      <vt:lpstr>A126272582K_Latest</vt:lpstr>
      <vt:lpstr>A126272586V</vt:lpstr>
      <vt:lpstr>A126272586V_Data</vt:lpstr>
      <vt:lpstr>A126272586V_Latest</vt:lpstr>
      <vt:lpstr>A126272590K</vt:lpstr>
      <vt:lpstr>A126272590K_Data</vt:lpstr>
      <vt:lpstr>A126272590K_Latest</vt:lpstr>
      <vt:lpstr>A126272594V</vt:lpstr>
      <vt:lpstr>A126272594V_Data</vt:lpstr>
      <vt:lpstr>A126272594V_Latest</vt:lpstr>
      <vt:lpstr>A126272598C</vt:lpstr>
      <vt:lpstr>A126272598C_Data</vt:lpstr>
      <vt:lpstr>A126272598C_Latest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2022-04-08T06:20:39Z</dcterms:created>
  <dcterms:modified xsi:type="dcterms:W3CDTF">2022-04-08T21:30:58Z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2022-04-08T21:30:49Z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cabc276a-e2c2-4cc8-bf61-d1833ca31bff</vt:lpwstr>
  </property>
  <property fmtid="{D5CDD505-2E9C-101B-9397-08002B2CF9AE}" pid="8" name="MSIP_Label_c8e5a7ee-c283-40b0-98eb-fa437df4c031_ContentBits">
    <vt:lpwstr>0</vt:lpwstr>
  </property>
</Properties>
</file>