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opic\21 Participation Jobsearch and Mobility\Output_Tables\2021\Data Cubes\Publication\2021\"/>
    </mc:Choice>
  </mc:AlternateContent>
  <xr:revisionPtr revIDLastSave="0" documentId="13_ncr:1_{8A7A1DA6-04DA-4096-9993-22D8370A390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Contents" sheetId="4" r:id="rId1"/>
    <sheet name="Table 12.1" sheetId="5" r:id="rId2"/>
    <sheet name="Table 12.2" sheetId="6" r:id="rId3"/>
    <sheet name="Index" sheetId="3" r:id="rId4"/>
    <sheet name="Data1" sheetId="1" r:id="rId5"/>
  </sheets>
  <definedNames>
    <definedName name="A124840760R">Data1!$H$1:$H$10,Data1!$H$11:$H$17</definedName>
    <definedName name="A124840760R_Data">Data1!$H$11:$H$17</definedName>
    <definedName name="A124840760R_Latest">Data1!$H$17</definedName>
    <definedName name="A124840762V">Data1!$AF$1:$AF$10,Data1!$AF$11:$AF$17</definedName>
    <definedName name="A124840762V_Data">Data1!$AF$11:$AF$17</definedName>
    <definedName name="A124840762V_Latest">Data1!$AF$17</definedName>
    <definedName name="A124840768J">Data1!$V$1:$V$10,Data1!$V$11:$V$17</definedName>
    <definedName name="A124840768J_Data">Data1!$V$11:$V$17</definedName>
    <definedName name="A124840768J_Latest">Data1!$V$17</definedName>
    <definedName name="A124840770V">Data1!$AT$1:$AT$10,Data1!$AT$11:$AT$17</definedName>
    <definedName name="A124840770V_Data">Data1!$AT$11:$AT$17</definedName>
    <definedName name="A124840770V_Latest">Data1!$AT$17</definedName>
    <definedName name="A124840776J">Data1!$E$1:$E$10,Data1!$E$11:$E$17</definedName>
    <definedName name="A124840776J_Data">Data1!$E$11:$E$17</definedName>
    <definedName name="A124840776J_Latest">Data1!$E$17</definedName>
    <definedName name="A124840778L">Data1!$AC$1:$AC$10,Data1!$AC$11:$AC$17</definedName>
    <definedName name="A124840778L_Data">Data1!$AC$11:$AC$17</definedName>
    <definedName name="A124840778L_Latest">Data1!$AC$17</definedName>
    <definedName name="A124840784J">Data1!$W$1:$W$10,Data1!$W$11:$W$17</definedName>
    <definedName name="A124840784J_Data">Data1!$W$11:$W$17</definedName>
    <definedName name="A124840784J_Latest">Data1!$W$17</definedName>
    <definedName name="A124840786L">Data1!$AU$1:$AU$10,Data1!$AU$11:$AU$17</definedName>
    <definedName name="A124840786L_Data">Data1!$AU$11:$AU$17</definedName>
    <definedName name="A124840786L_Latest">Data1!$AU$17</definedName>
    <definedName name="A124840792J">Data1!$Y$1:$Y$10,Data1!$Y$11:$Y$17</definedName>
    <definedName name="A124840792J_Data">Data1!$Y$11:$Y$17</definedName>
    <definedName name="A124840792J_Latest">Data1!$Y$17</definedName>
    <definedName name="A124840794L">Data1!$AW$1:$AW$10,Data1!$AW$11:$AW$17</definedName>
    <definedName name="A124840794L_Data">Data1!$AW$11:$AW$17</definedName>
    <definedName name="A124840794L_Latest">Data1!$AW$17</definedName>
    <definedName name="A124840800W">Data1!$I$1:$I$10,Data1!$I$11:$I$17</definedName>
    <definedName name="A124840800W_Data">Data1!$I$11:$I$17</definedName>
    <definedName name="A124840800W_Latest">Data1!$I$17</definedName>
    <definedName name="A124840802A">Data1!$AG$1:$AG$10,Data1!$AG$11:$AG$17</definedName>
    <definedName name="A124840802A_Data">Data1!$AG$11:$AG$17</definedName>
    <definedName name="A124840802A_Latest">Data1!$AG$17</definedName>
    <definedName name="A124840808R">Data1!$Q$1:$Q$10,Data1!$Q$11:$Q$17</definedName>
    <definedName name="A124840808R_Data">Data1!$Q$11:$Q$17</definedName>
    <definedName name="A124840808R_Latest">Data1!$Q$17</definedName>
    <definedName name="A124840810A">Data1!$AO$1:$AO$10,Data1!$AO$11:$AO$17</definedName>
    <definedName name="A124840810A_Data">Data1!$AO$11:$AO$17</definedName>
    <definedName name="A124840810A_Latest">Data1!$AO$17</definedName>
    <definedName name="A124840816R">Data1!$U$1:$U$10,Data1!$U$11:$U$17</definedName>
    <definedName name="A124840816R_Data">Data1!$U$11:$U$17</definedName>
    <definedName name="A124840816R_Latest">Data1!$U$17</definedName>
    <definedName name="A124840818V">Data1!$AS$1:$AS$10,Data1!$AS$11:$AS$17</definedName>
    <definedName name="A124840818V_Data">Data1!$AS$11:$AS$17</definedName>
    <definedName name="A124840818V_Latest">Data1!$AS$17</definedName>
    <definedName name="A124840824R">Data1!$B$1:$B$10,Data1!$B$11:$B$17</definedName>
    <definedName name="A124840824R_Data">Data1!$B$11:$B$17</definedName>
    <definedName name="A124840824R_Latest">Data1!$B$17</definedName>
    <definedName name="A124840832R">Data1!$K$1:$K$10,Data1!$K$11:$K$17</definedName>
    <definedName name="A124840832R_Data">Data1!$K$11:$K$17</definedName>
    <definedName name="A124840832R_Latest">Data1!$K$17</definedName>
    <definedName name="A124840834V">Data1!$AI$1:$AI$10,Data1!$AI$11:$AI$17</definedName>
    <definedName name="A124840834V_Data">Data1!$AI$11:$AI$17</definedName>
    <definedName name="A124840834V_Latest">Data1!$AI$17</definedName>
    <definedName name="A124840840R">Data1!$N$1:$N$10,Data1!$N$11:$N$17</definedName>
    <definedName name="A124840840R_Data">Data1!$N$11:$N$17</definedName>
    <definedName name="A124840840R_Latest">Data1!$N$17</definedName>
    <definedName name="A124840842V">Data1!$AL$1:$AL$10,Data1!$AL$11:$AL$17</definedName>
    <definedName name="A124840842V_Data">Data1!$AL$11:$AL$17</definedName>
    <definedName name="A124840842V_Latest">Data1!$AL$17</definedName>
    <definedName name="A124840848J">Data1!$O$1:$O$10,Data1!$O$11:$O$17</definedName>
    <definedName name="A124840848J_Data">Data1!$O$11:$O$17</definedName>
    <definedName name="A124840848J_Latest">Data1!$O$17</definedName>
    <definedName name="A124840850V">Data1!$AM$1:$AM$10,Data1!$AM$11:$AM$17</definedName>
    <definedName name="A124840850V_Data">Data1!$AM$11:$AM$17</definedName>
    <definedName name="A124840850V_Latest">Data1!$AM$17</definedName>
    <definedName name="A124840856J">Data1!$X$1:$X$10,Data1!$X$11:$X$17</definedName>
    <definedName name="A124840856J_Data">Data1!$X$11:$X$17</definedName>
    <definedName name="A124840856J_Latest">Data1!$X$17</definedName>
    <definedName name="A124840858L">Data1!$AV$1:$AV$10,Data1!$AV$11:$AV$17</definedName>
    <definedName name="A124840858L_Data">Data1!$AV$11:$AV$17</definedName>
    <definedName name="A124840858L_Latest">Data1!$AV$17</definedName>
    <definedName name="A124840864J">Data1!$Z$1:$Z$10,Data1!$Z$11:$Z$17</definedName>
    <definedName name="A124840864J_Data">Data1!$Z$11:$Z$17</definedName>
    <definedName name="A124840864J_Latest">Data1!$Z$17</definedName>
    <definedName name="A124840866L">Data1!$AX$1:$AX$10,Data1!$AX$11:$AX$17</definedName>
    <definedName name="A124840866L_Data">Data1!$AX$11:$AX$17</definedName>
    <definedName name="A124840866L_Latest">Data1!$AX$17</definedName>
    <definedName name="A124840872J">Data1!$C$1:$C$10,Data1!$C$11:$C$17</definedName>
    <definedName name="A124840872J_Data">Data1!$C$11:$C$17</definedName>
    <definedName name="A124840872J_Latest">Data1!$C$17</definedName>
    <definedName name="A124840874L">Data1!$AA$1:$AA$10,Data1!$AA$11:$AA$17</definedName>
    <definedName name="A124840874L_Data">Data1!$AA$11:$AA$17</definedName>
    <definedName name="A124840874L_Latest">Data1!$AA$17</definedName>
    <definedName name="A124840880J">Data1!$P$1:$P$10,Data1!$P$11:$P$17</definedName>
    <definedName name="A124840880J_Data">Data1!$P$11:$P$17</definedName>
    <definedName name="A124840880J_Latest">Data1!$P$17</definedName>
    <definedName name="A124840882L">Data1!$AN$1:$AN$10,Data1!$AN$11:$AN$17</definedName>
    <definedName name="A124840882L_Data">Data1!$AN$11:$AN$17</definedName>
    <definedName name="A124840882L_Latest">Data1!$AN$17</definedName>
    <definedName name="A124840888A">Data1!$S$1:$S$10,Data1!$S$11:$S$17</definedName>
    <definedName name="A124840888A_Data">Data1!$S$11:$S$17</definedName>
    <definedName name="A124840888A_Latest">Data1!$S$17</definedName>
    <definedName name="A124840890L">Data1!$AQ$1:$AQ$10,Data1!$AQ$11:$AQ$17</definedName>
    <definedName name="A124840890L_Data">Data1!$AQ$11:$AQ$17</definedName>
    <definedName name="A124840890L_Latest">Data1!$AQ$17</definedName>
    <definedName name="A124840896A">Data1!$J$1:$J$10,Data1!$J$11:$J$17</definedName>
    <definedName name="A124840896A_Data">Data1!$J$11:$J$17</definedName>
    <definedName name="A124840896A_Latest">Data1!$J$17</definedName>
    <definedName name="A124840898F">Data1!$AH$1:$AH$10,Data1!$AH$11:$AH$17</definedName>
    <definedName name="A124840898F_Data">Data1!$AH$11:$AH$17</definedName>
    <definedName name="A124840898F_Latest">Data1!$AH$17</definedName>
    <definedName name="A124840904R">Data1!$L$1:$L$10,Data1!$L$11:$L$17</definedName>
    <definedName name="A124840904R_Data">Data1!$L$11:$L$17</definedName>
    <definedName name="A124840904R_Latest">Data1!$L$17</definedName>
    <definedName name="A124840906V">Data1!$AJ$1:$AJ$10,Data1!$AJ$11:$AJ$17</definedName>
    <definedName name="A124840906V_Data">Data1!$AJ$11:$AJ$17</definedName>
    <definedName name="A124840906V_Latest">Data1!$AJ$17</definedName>
    <definedName name="A124840912R">Data1!$M$1:$M$10,Data1!$M$11:$M$17</definedName>
    <definedName name="A124840912R_Data">Data1!$M$11:$M$17</definedName>
    <definedName name="A124840912R_Latest">Data1!$M$17</definedName>
    <definedName name="A124840914V">Data1!$AK$1:$AK$10,Data1!$AK$11:$AK$17</definedName>
    <definedName name="A124840914V_Data">Data1!$AK$11:$AK$17</definedName>
    <definedName name="A124840914V_Latest">Data1!$AK$17</definedName>
    <definedName name="A124840920R">Data1!$R$1:$R$10,Data1!$R$11:$R$17</definedName>
    <definedName name="A124840920R_Data">Data1!$R$11:$R$17</definedName>
    <definedName name="A124840920R_Latest">Data1!$R$17</definedName>
    <definedName name="A124840922V">Data1!$AP$1:$AP$10,Data1!$AP$11:$AP$17</definedName>
    <definedName name="A124840922V_Data">Data1!$AP$11:$AP$17</definedName>
    <definedName name="A124840922V_Latest">Data1!$AP$17</definedName>
    <definedName name="A124840928J">Data1!$F$1:$F$10,Data1!$F$11:$F$17</definedName>
    <definedName name="A124840928J_Data">Data1!$F$11:$F$17</definedName>
    <definedName name="A124840928J_Latest">Data1!$F$17</definedName>
    <definedName name="A124840930V">Data1!$AD$1:$AD$10,Data1!$AD$11:$AD$17</definedName>
    <definedName name="A124840930V_Data">Data1!$AD$11:$AD$17</definedName>
    <definedName name="A124840930V_Latest">Data1!$AD$17</definedName>
    <definedName name="A124840936J">Data1!$G$1:$G$10,Data1!$G$11:$G$17</definedName>
    <definedName name="A124840936J_Data">Data1!$G$11:$G$17</definedName>
    <definedName name="A124840936J_Latest">Data1!$G$17</definedName>
    <definedName name="A124840938L">Data1!$AE$1:$AE$10,Data1!$AE$11:$AE$17</definedName>
    <definedName name="A124840938L_Data">Data1!$AE$11:$AE$17</definedName>
    <definedName name="A124840938L_Latest">Data1!$AE$17</definedName>
    <definedName name="A124840944J">Data1!$T$1:$T$10,Data1!$T$11:$T$17</definedName>
    <definedName name="A124840944J_Data">Data1!$T$11:$T$17</definedName>
    <definedName name="A124840944J_Latest">Data1!$T$17</definedName>
    <definedName name="A124840946L">Data1!$AR$1:$AR$10,Data1!$AR$11:$AR$17</definedName>
    <definedName name="A124840946L_Data">Data1!$AR$11:$AR$17</definedName>
    <definedName name="A124840946L_Latest">Data1!$AR$17</definedName>
    <definedName name="A124840952J">Data1!$D$1:$D$10,Data1!$D$11:$D$17</definedName>
    <definedName name="A124840952J_Data">Data1!$D$11:$D$17</definedName>
    <definedName name="A124840952J_Latest">Data1!$D$17</definedName>
    <definedName name="A124840954L">Data1!$AB$1:$AB$10,Data1!$AB$11:$AB$17</definedName>
    <definedName name="A124840954L_Data">Data1!$AB$11:$AB$17</definedName>
    <definedName name="A124840954L_Latest">Data1!$AB$17</definedName>
    <definedName name="Date_Range">Data1!$A$2:$A$10,Data1!$A$11:$A$17</definedName>
    <definedName name="Date_Range_Data">Data1!$A$11:$A$17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8" i="6" l="1"/>
  <c r="B7" i="6"/>
  <c r="C37" i="5"/>
  <c r="D36" i="5"/>
  <c r="C36" i="5"/>
  <c r="D35" i="5"/>
  <c r="C35" i="5"/>
  <c r="D34" i="5"/>
  <c r="C34" i="5"/>
  <c r="D33" i="5"/>
  <c r="C33" i="5"/>
  <c r="D32" i="5"/>
  <c r="C32" i="5"/>
  <c r="D31" i="5"/>
  <c r="C31" i="5"/>
  <c r="D30" i="5"/>
  <c r="C30" i="5"/>
  <c r="D28" i="5"/>
  <c r="C28" i="5"/>
  <c r="D27" i="5"/>
  <c r="C27" i="5"/>
  <c r="D26" i="5"/>
  <c r="C26" i="5"/>
  <c r="D25" i="5"/>
  <c r="C25" i="5"/>
  <c r="D24" i="5"/>
  <c r="C24" i="5"/>
  <c r="D23" i="5"/>
  <c r="C23" i="5"/>
  <c r="D22" i="5"/>
  <c r="C22" i="5"/>
  <c r="D21" i="5"/>
  <c r="C21" i="5"/>
  <c r="D20" i="5"/>
  <c r="C20" i="5"/>
  <c r="D19" i="5"/>
  <c r="C19" i="5"/>
  <c r="D18" i="5"/>
  <c r="C18" i="5"/>
  <c r="D17" i="5"/>
  <c r="C17" i="5"/>
  <c r="D16" i="5"/>
  <c r="C16" i="5"/>
  <c r="D15" i="5"/>
  <c r="C15" i="5"/>
  <c r="D14" i="5"/>
  <c r="C14" i="5"/>
  <c r="D13" i="5"/>
  <c r="C13" i="5"/>
  <c r="D12" i="5"/>
  <c r="C12" i="5"/>
  <c r="A8" i="5"/>
  <c r="B7" i="5"/>
  <c r="B2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L10" authorId="0" shapeId="0" xr:uid="{00000000-0006-0000-0000-000001000000}">
      <text>
        <r>
          <rPr>
            <sz val="9"/>
            <color indexed="81"/>
            <rFont val="Tahoma"/>
            <family val="2"/>
          </rPr>
          <t>Refers to series collected at quarterly and lesser frequencies only.
Indicates which month in the collection period the data refers to.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6" authorId="0" shapeId="0" xr:uid="{00000000-0006-0000-0100-000001000000}">
      <text>
        <r>
          <rPr>
            <sz val="9"/>
            <color indexed="81"/>
            <rFont val="Tahoma"/>
            <family val="2"/>
          </rPr>
          <t>Refers to series collected at quarterly and lesser frequencies only.
Indicates which month in the collection period the data refers to.</t>
        </r>
      </text>
    </comment>
    <comment ref="X12" authorId="0" shapeId="0" xr:uid="{00000000-0006-0000-0100-00000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V12" authorId="0" shapeId="0" xr:uid="{00000000-0006-0000-0100-00000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X13" authorId="0" shapeId="0" xr:uid="{00000000-0006-0000-0100-00000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V13" authorId="0" shapeId="0" xr:uid="{00000000-0006-0000-0100-00000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N14" authorId="0" shapeId="0" xr:uid="{00000000-0006-0000-0100-00000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X14" authorId="0" shapeId="0" xr:uid="{00000000-0006-0000-0100-00000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L14" authorId="0" shapeId="0" xr:uid="{00000000-0006-0000-0100-00000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V14" authorId="0" shapeId="0" xr:uid="{00000000-0006-0000-0100-00000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N15" authorId="0" shapeId="0" xr:uid="{00000000-0006-0000-0100-00000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X15" authorId="0" shapeId="0" xr:uid="{00000000-0006-0000-0100-00000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L15" authorId="0" shapeId="0" xr:uid="{00000000-0006-0000-0100-00000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V15" authorId="0" shapeId="0" xr:uid="{00000000-0006-0000-0100-00000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N16" authorId="0" shapeId="0" xr:uid="{00000000-0006-0000-0100-00000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L16" authorId="0" shapeId="0" xr:uid="{00000000-0006-0000-0100-00000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</commentList>
</comments>
</file>

<file path=xl/sharedStrings.xml><?xml version="1.0" encoding="utf-8"?>
<sst xmlns="http://schemas.openxmlformats.org/spreadsheetml/2006/main" count="748" uniqueCount="166">
  <si>
    <t>Unemployed total ;</t>
  </si>
  <si>
    <t>&gt; Looked for full-time work ;</t>
  </si>
  <si>
    <t>&gt;&gt; Looked for both full-time and part-time work ;</t>
  </si>
  <si>
    <t>&gt;&gt; Looked for only full-time work ;</t>
  </si>
  <si>
    <t>&gt;&gt; Waiting to start a full-time job ;</t>
  </si>
  <si>
    <t>&gt; Looked for part-time work ;</t>
  </si>
  <si>
    <t>&gt;&gt; Looked for only part-time work ;</t>
  </si>
  <si>
    <t>&gt;&gt; Waiting to start a part-time job ;</t>
  </si>
  <si>
    <t>&gt; Had difficulty finding work ;</t>
  </si>
  <si>
    <t>&gt;&gt; Too many applicants for available jobs ;</t>
  </si>
  <si>
    <t>&gt;&gt; Lacked necessary skills or education ;</t>
  </si>
  <si>
    <t>&gt;&gt; Considered too young or too old by employers ;</t>
  </si>
  <si>
    <t>&gt;&gt;&gt; Considered too young by employers ;</t>
  </si>
  <si>
    <t>&gt;&gt;&gt; Considered too old by employers ;</t>
  </si>
  <si>
    <t>&gt;&gt; Insufficient work experience ;</t>
  </si>
  <si>
    <t>&gt;&gt; No vacancies at all ;</t>
  </si>
  <si>
    <t>&gt;&gt; No vacancies in line of work ;</t>
  </si>
  <si>
    <t>&gt;&gt; Too far to travel or transport problems ;</t>
  </si>
  <si>
    <t>&gt;&gt; Own ill health or disability ;</t>
  </si>
  <si>
    <t>&gt;&gt; Language difficulties ;</t>
  </si>
  <si>
    <t>&gt;&gt; No jobs with suitable hours ;</t>
  </si>
  <si>
    <t>&gt;&gt; Child care or other family considerations ;</t>
  </si>
  <si>
    <t>&gt;&gt; No feedback from employers ;</t>
  </si>
  <si>
    <t>&gt;&gt; Other difficulties ;</t>
  </si>
  <si>
    <t>&gt; Did not have difficulty finding work ;</t>
  </si>
  <si>
    <t>Proportion of unemployed ;  &gt; Looked for full-time work ;</t>
  </si>
  <si>
    <t>Proportion of unemployed ;  &gt;&gt; Looked for both full-time and part-time work ;</t>
  </si>
  <si>
    <t>Proportion of unemployed ;  &gt;&gt; Looked for only full-time work ;</t>
  </si>
  <si>
    <t>Proportion of unemployed ;  &gt;&gt; Waiting to start a full-time job ;</t>
  </si>
  <si>
    <t>Proportion of unemployed ;  &gt; Looked for part-time work ;</t>
  </si>
  <si>
    <t>Proportion of unemployed ;  &gt;&gt; Looked for only part-time work ;</t>
  </si>
  <si>
    <t>Proportion of unemployed ;  &gt;&gt; Waiting to start a part-time job ;</t>
  </si>
  <si>
    <t>Proportion of unemployed ;  &gt; Had difficulty finding work ;</t>
  </si>
  <si>
    <t>Proportion of unemployed ;  &gt;&gt; Too many applicants for available jobs ;</t>
  </si>
  <si>
    <t>Proportion of unemployed ;  &gt;&gt; Lacked necessary skills or education ;</t>
  </si>
  <si>
    <t>Proportion of unemployed ;  &gt;&gt; Considered too young or too old by employers ;</t>
  </si>
  <si>
    <t>Proportion of unemployed ;  &gt;&gt;&gt; Considered too young by employers ;</t>
  </si>
  <si>
    <t>Proportion of unemployed ;  &gt;&gt;&gt; Considered too old by employers ;</t>
  </si>
  <si>
    <t>Proportion of unemployed ;  &gt;&gt; Insufficient work experience ;</t>
  </si>
  <si>
    <t>Proportion of unemployed ;  &gt;&gt; No vacancies at all ;</t>
  </si>
  <si>
    <t>Proportion of unemployed ;  &gt;&gt; No vacancies in line of work ;</t>
  </si>
  <si>
    <t>Proportion of unemployed ;  &gt;&gt; Too far to travel or transport problems ;</t>
  </si>
  <si>
    <t>Proportion of unemployed ;  &gt;&gt; Own ill health or disability ;</t>
  </si>
  <si>
    <t>Proportion of unemployed ;  &gt;&gt; Language difficulties ;</t>
  </si>
  <si>
    <t>Proportion of unemployed ;  &gt;&gt; No jobs with suitable hours ;</t>
  </si>
  <si>
    <t>Proportion of unemployed ;  &gt;&gt; Child care or other family considerations ;</t>
  </si>
  <si>
    <t>Proportion of unemployed ;  &gt;&gt; No feedback from employers ;</t>
  </si>
  <si>
    <t>Proportion of unemployed ;  &gt;&gt; Other difficulties ;</t>
  </si>
  <si>
    <t>Proportion of unemployed ;  &gt; Did not have difficulty finding work ;</t>
  </si>
  <si>
    <t>Unit</t>
  </si>
  <si>
    <t>Series Type</t>
  </si>
  <si>
    <t>Data Type</t>
  </si>
  <si>
    <t>Frequency</t>
  </si>
  <si>
    <t>Collection Month</t>
  </si>
  <si>
    <t>Series Start</t>
  </si>
  <si>
    <t>Series End</t>
  </si>
  <si>
    <t>No. Obs</t>
  </si>
  <si>
    <t>Series ID</t>
  </si>
  <si>
    <t>000</t>
  </si>
  <si>
    <t>Original</t>
  </si>
  <si>
    <t>STOCK</t>
  </si>
  <si>
    <t>A124840824R</t>
  </si>
  <si>
    <t>A124840872J</t>
  </si>
  <si>
    <t>A124840952J</t>
  </si>
  <si>
    <t>A124840776J</t>
  </si>
  <si>
    <t>A124840928J</t>
  </si>
  <si>
    <t>A124840936J</t>
  </si>
  <si>
    <t>A124840760R</t>
  </si>
  <si>
    <t>A124840800W</t>
  </si>
  <si>
    <t>A124840896A</t>
  </si>
  <si>
    <t>A124840832R</t>
  </si>
  <si>
    <t>A124840904R</t>
  </si>
  <si>
    <t>A124840912R</t>
  </si>
  <si>
    <t>A124840840R</t>
  </si>
  <si>
    <t>A124840848J</t>
  </si>
  <si>
    <t>A124840880J</t>
  </si>
  <si>
    <t>A124840808R</t>
  </si>
  <si>
    <t>A124840920R</t>
  </si>
  <si>
    <t>A124840888A</t>
  </si>
  <si>
    <t>A124840944J</t>
  </si>
  <si>
    <t>A124840816R</t>
  </si>
  <si>
    <t>A124840768J</t>
  </si>
  <si>
    <t>A124840784J</t>
  </si>
  <si>
    <t>A124840856J</t>
  </si>
  <si>
    <t>A124840792J</t>
  </si>
  <si>
    <t>A124840864J</t>
  </si>
  <si>
    <t>Percent</t>
  </si>
  <si>
    <t>RATIO</t>
  </si>
  <si>
    <t>A124840874L</t>
  </si>
  <si>
    <t>A124840954L</t>
  </si>
  <si>
    <t>A124840778L</t>
  </si>
  <si>
    <t>A124840930V</t>
  </si>
  <si>
    <t>A124840938L</t>
  </si>
  <si>
    <t>A124840762V</t>
  </si>
  <si>
    <t>A124840802A</t>
  </si>
  <si>
    <t>A124840898F</t>
  </si>
  <si>
    <t>A124840834V</t>
  </si>
  <si>
    <t>A124840906V</t>
  </si>
  <si>
    <t>A124840914V</t>
  </si>
  <si>
    <t>A124840842V</t>
  </si>
  <si>
    <t>A124840850V</t>
  </si>
  <si>
    <t>A124840882L</t>
  </si>
  <si>
    <t>A124840810A</t>
  </si>
  <si>
    <t>A124840922V</t>
  </si>
  <si>
    <t>A124840890L</t>
  </si>
  <si>
    <t>A124840946L</t>
  </si>
  <si>
    <t>A124840818V</t>
  </si>
  <si>
    <t>A124840770V</t>
  </si>
  <si>
    <t>A124840786L</t>
  </si>
  <si>
    <t>A124840858L</t>
  </si>
  <si>
    <t>A124840794L</t>
  </si>
  <si>
    <t>A124840866L</t>
  </si>
  <si>
    <t>Time Series Workbook</t>
  </si>
  <si>
    <t>6226.0 Participation, Job Search and Mobility, Australia</t>
  </si>
  <si>
    <t>Table 12. Job search experience of unemployed persons</t>
  </si>
  <si>
    <t>I N Q U I R I E S</t>
  </si>
  <si>
    <t>Inquiries</t>
  </si>
  <si>
    <t>Data Item Description</t>
  </si>
  <si>
    <t>No. Obs.</t>
  </si>
  <si>
    <t>Freq.</t>
  </si>
  <si>
    <t>© Commonwealth of Australia  2021</t>
  </si>
  <si>
    <t>Annual</t>
  </si>
  <si>
    <t>Released at 11:30 am (Canberra time) Wed 7 Jul 2021</t>
  </si>
  <si>
    <t>Contents</t>
  </si>
  <si>
    <t>Tables</t>
  </si>
  <si>
    <t>Table 12.1 - February 2021</t>
  </si>
  <si>
    <t>Table 12.2 - Time Series IDs</t>
  </si>
  <si>
    <t>Index</t>
  </si>
  <si>
    <t>Time Series Index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</si>
  <si>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</si>
  <si>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Participation, Job Search and Mobility, Australia, February 2021</t>
  </si>
  <si>
    <t>Summary</t>
  </si>
  <si>
    <t>Methodology</t>
  </si>
  <si>
    <r>
      <t xml:space="preserve">For further information about these and related statistics visit </t>
    </r>
    <r>
      <rPr>
        <sz val="8"/>
        <color rgb="FF0000FF"/>
        <rFont val="Arial"/>
        <family val="2"/>
      </rPr>
      <t>www.abs.gov.au/about/contact-us</t>
    </r>
  </si>
  <si>
    <r>
      <t xml:space="preserve">or contact the Labour Surveys Branch at </t>
    </r>
    <r>
      <rPr>
        <sz val="8"/>
        <color rgb="FF0000FF"/>
        <rFont val="Arial"/>
        <family val="2"/>
      </rPr>
      <t>labour.statistics@abs.gov.au</t>
    </r>
    <r>
      <rPr>
        <sz val="8"/>
        <color theme="1"/>
        <rFont val="Arial"/>
        <family val="2"/>
      </rPr>
      <t>.</t>
    </r>
  </si>
  <si>
    <t>Unemployed</t>
  </si>
  <si>
    <t>Proportion of unemployed</t>
  </si>
  <si>
    <t>'000</t>
  </si>
  <si>
    <t>%</t>
  </si>
  <si>
    <t>Main difficulty in finding work over the last 12 months</t>
  </si>
  <si>
    <t>Had difficulty finding work</t>
  </si>
  <si>
    <t>Too many applicants for available jobs</t>
  </si>
  <si>
    <t>Lacked necessary skills or education</t>
  </si>
  <si>
    <t>Considered too young or too old by employers</t>
  </si>
  <si>
    <t>Considered too young by employers</t>
  </si>
  <si>
    <t>Considered too old by employers</t>
  </si>
  <si>
    <t>Insufficient work experience</t>
  </si>
  <si>
    <t>No vacancies at all</t>
  </si>
  <si>
    <t>No vacancies in line of work</t>
  </si>
  <si>
    <t>Too far to travel or transport problems</t>
  </si>
  <si>
    <t>Own ill health or disability</t>
  </si>
  <si>
    <t>Language difficulties</t>
  </si>
  <si>
    <t>No jobs with suitable hours</t>
  </si>
  <si>
    <t>Difficulties with child care or other family considerations</t>
  </si>
  <si>
    <t>No feedback from employers</t>
  </si>
  <si>
    <t>Other difficulties</t>
  </si>
  <si>
    <t>Did not have difficulty finding work</t>
  </si>
  <si>
    <t>Whether looked for full-time or part-time work last week</t>
  </si>
  <si>
    <t>Looked for full-time work</t>
  </si>
  <si>
    <t>Looked for both full-time and part-time work</t>
  </si>
  <si>
    <t>Looked for only full-time work</t>
  </si>
  <si>
    <t>Waiting to start a full-time job</t>
  </si>
  <si>
    <t>Looked for only part-time work</t>
  </si>
  <si>
    <t>Waiting to start a part-time job</t>
  </si>
  <si>
    <t>Total</t>
  </si>
  <si>
    <t>© Commonwealth of Australia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</si>
</sst>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mm\-yyyy"/>
    <numFmt numFmtId="165" formatCode="0.0;\-0.0;0.0;@"/>
    <numFmt numFmtId="166" formatCode="[$-C09]d\ mmmm\ yyyy;@"/>
    <numFmt numFmtId="167" formatCode="0.0"/>
    <numFmt numFmtId="168" formatCode="#,##0.0"/>
  </numFmts>
  <fonts count="29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rgb="FFFFFFFF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Tahoma"/>
      <family val="2"/>
    </font>
    <font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u/>
      <sz val="10"/>
      <color indexed="12"/>
      <name val="Tahoma"/>
      <family val="2"/>
    </font>
    <font>
      <sz val="8"/>
      <color indexed="12"/>
      <name val="Arial"/>
      <family val="2"/>
    </font>
    <font>
      <sz val="8"/>
      <color rgb="FF000000"/>
      <name val="Arial"/>
      <family val="2"/>
    </font>
    <font>
      <sz val="12"/>
      <color rgb="FF000000"/>
      <name val="Arial"/>
      <family val="2"/>
    </font>
    <font>
      <b/>
      <sz val="12"/>
      <color indexed="12"/>
      <name val="Arial"/>
      <family val="2"/>
    </font>
    <font>
      <b/>
      <sz val="10"/>
      <color rgb="FF000000"/>
      <name val="Arial"/>
      <family val="2"/>
    </font>
    <font>
      <sz val="8"/>
      <color rgb="FF0000FF"/>
      <name val="Arial"/>
      <family val="2"/>
    </font>
    <font>
      <i/>
      <sz val="8"/>
      <name val="FrnkGothITC Bk BT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8"/>
      <name val="Arial"/>
      <family val="2"/>
    </font>
    <font>
      <sz val="8"/>
      <name val="Microsoft Sans Serif"/>
      <family val="2"/>
    </font>
    <font>
      <b/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12">
    <xf numFmtId="0" fontId="0" fillId="0" borderId="0"/>
    <xf numFmtId="0" fontId="7" fillId="0" borderId="0" applyNumberFormat="0" applyFill="0" applyBorder="0" applyAlignment="0" applyProtection="0"/>
    <xf numFmtId="0" fontId="10" fillId="0" borderId="0"/>
    <xf numFmtId="0" fontId="12" fillId="0" borderId="0"/>
    <xf numFmtId="0" fontId="13" fillId="0" borderId="0"/>
    <xf numFmtId="0" fontId="16" fillId="0" borderId="0"/>
    <xf numFmtId="0" fontId="23" fillId="0" borderId="0">
      <alignment horizontal="left"/>
    </xf>
    <xf numFmtId="0" fontId="12" fillId="0" borderId="0"/>
    <xf numFmtId="0" fontId="9" fillId="0" borderId="0"/>
    <xf numFmtId="0" fontId="27" fillId="0" borderId="0">
      <alignment horizontal="right"/>
    </xf>
    <xf numFmtId="0" fontId="27" fillId="0" borderId="0">
      <alignment horizontal="right"/>
    </xf>
    <xf numFmtId="0" fontId="10" fillId="0" borderId="0">
      <alignment horizontal="left" vertical="center" wrapText="1"/>
    </xf>
  </cellStyleXfs>
  <cellXfs count="69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/>
    <xf numFmtId="164" fontId="3" fillId="0" borderId="0" xfId="0" applyNumberFormat="1" applyFont="1" applyAlignment="1"/>
    <xf numFmtId="164" fontId="2" fillId="0" borderId="0" xfId="0" applyNumberFormat="1" applyFont="1" applyAlignment="1"/>
    <xf numFmtId="0" fontId="2" fillId="0" borderId="0" xfId="0" quotePrefix="1" applyFont="1" applyAlignment="1">
      <alignment horizontal="right"/>
    </xf>
    <xf numFmtId="0" fontId="2" fillId="0" borderId="0" xfId="0" applyFont="1" applyAlignment="1">
      <alignment horizontal="right"/>
    </xf>
    <xf numFmtId="165" fontId="2" fillId="0" borderId="0" xfId="0" applyNumberFormat="1" applyFont="1" applyAlignment="1"/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49" fontId="5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left" wrapText="1"/>
    </xf>
    <xf numFmtId="0" fontId="8" fillId="0" borderId="0" xfId="1" applyFont="1" applyAlignment="1">
      <alignment horizontal="left"/>
    </xf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left"/>
    </xf>
    <xf numFmtId="0" fontId="11" fillId="0" borderId="0" xfId="2" applyFont="1" applyAlignment="1">
      <alignment horizontal="left" vertical="center"/>
    </xf>
    <xf numFmtId="0" fontId="12" fillId="0" borderId="0" xfId="3"/>
    <xf numFmtId="0" fontId="13" fillId="0" borderId="0" xfId="4"/>
    <xf numFmtId="0" fontId="14" fillId="0" borderId="0" xfId="4" applyFont="1" applyAlignment="1">
      <alignment horizontal="left"/>
    </xf>
    <xf numFmtId="0" fontId="15" fillId="0" borderId="0" xfId="4" applyFont="1" applyAlignment="1">
      <alignment horizontal="left"/>
    </xf>
    <xf numFmtId="0" fontId="17" fillId="0" borderId="0" xfId="5" applyFont="1" applyAlignment="1">
      <alignment horizontal="center"/>
    </xf>
    <xf numFmtId="0" fontId="18" fillId="0" borderId="0" xfId="4" applyFont="1" applyAlignment="1">
      <alignment horizontal="left"/>
    </xf>
    <xf numFmtId="0" fontId="21" fillId="0" borderId="0" xfId="4" applyFont="1" applyAlignment="1">
      <alignment horizontal="left"/>
    </xf>
    <xf numFmtId="0" fontId="22" fillId="0" borderId="0" xfId="4" applyFont="1" applyAlignment="1">
      <alignment horizontal="left"/>
    </xf>
    <xf numFmtId="0" fontId="2" fillId="3" borderId="0" xfId="0" applyFont="1" applyFill="1" applyAlignment="1">
      <alignment horizontal="left"/>
    </xf>
    <xf numFmtId="0" fontId="4" fillId="2" borderId="0" xfId="0" applyFont="1" applyFill="1" applyAlignment="1">
      <alignment horizontal="left" indent="11"/>
    </xf>
    <xf numFmtId="49" fontId="5" fillId="3" borderId="0" xfId="0" applyNumberFormat="1" applyFont="1" applyFill="1" applyAlignment="1">
      <alignment horizontal="left" indent="11"/>
    </xf>
    <xf numFmtId="0" fontId="11" fillId="3" borderId="0" xfId="2" applyFont="1" applyFill="1" applyAlignment="1">
      <alignment horizontal="left" vertical="center" indent="11"/>
    </xf>
    <xf numFmtId="1" fontId="25" fillId="3" borderId="1" xfId="6" applyNumberFormat="1" applyFont="1" applyFill="1" applyBorder="1" applyAlignment="1">
      <alignment horizontal="center" vertical="center" wrapText="1"/>
    </xf>
    <xf numFmtId="0" fontId="24" fillId="3" borderId="1" xfId="6" applyFont="1" applyFill="1" applyBorder="1" applyAlignment="1">
      <alignment vertical="center"/>
    </xf>
    <xf numFmtId="0" fontId="24" fillId="3" borderId="1" xfId="7" applyFont="1" applyFill="1" applyBorder="1" applyAlignment="1">
      <alignment vertical="center"/>
    </xf>
    <xf numFmtId="0" fontId="2" fillId="0" borderId="0" xfId="8" applyFont="1" applyAlignment="1">
      <alignment horizontal="left"/>
    </xf>
    <xf numFmtId="166" fontId="26" fillId="0" borderId="0" xfId="0" quotePrefix="1" applyNumberFormat="1" applyFont="1" applyAlignment="1">
      <alignment horizontal="center" vertical="center" wrapText="1"/>
    </xf>
    <xf numFmtId="0" fontId="10" fillId="0" borderId="0" xfId="7" applyFont="1"/>
    <xf numFmtId="1" fontId="28" fillId="0" borderId="0" xfId="9" applyNumberFormat="1" applyFont="1" applyAlignment="1">
      <alignment horizontal="center"/>
    </xf>
    <xf numFmtId="0" fontId="2" fillId="0" borderId="1" xfId="8" applyFont="1" applyBorder="1" applyAlignment="1">
      <alignment horizontal="left"/>
    </xf>
    <xf numFmtId="166" fontId="18" fillId="0" borderId="1" xfId="4" quotePrefix="1" applyNumberFormat="1" applyFont="1" applyBorder="1" applyAlignment="1">
      <alignment horizontal="right" wrapText="1"/>
    </xf>
    <xf numFmtId="0" fontId="26" fillId="0" borderId="0" xfId="8" applyFont="1" applyAlignment="1">
      <alignment horizontal="left"/>
    </xf>
    <xf numFmtId="0" fontId="10" fillId="0" borderId="0" xfId="8" applyFont="1" applyAlignment="1">
      <alignment horizontal="left"/>
    </xf>
    <xf numFmtId="1" fontId="10" fillId="0" borderId="0" xfId="9" applyNumberFormat="1" applyFont="1" applyAlignment="1">
      <alignment horizontal="center"/>
    </xf>
    <xf numFmtId="165" fontId="2" fillId="0" borderId="0" xfId="0" applyNumberFormat="1" applyFont="1"/>
    <xf numFmtId="0" fontId="10" fillId="0" borderId="0" xfId="8" applyFont="1" applyAlignment="1">
      <alignment horizontal="left" indent="2"/>
    </xf>
    <xf numFmtId="0" fontId="10" fillId="0" borderId="0" xfId="8" applyFont="1" applyAlignment="1">
      <alignment horizontal="left" indent="3"/>
    </xf>
    <xf numFmtId="0" fontId="10" fillId="0" borderId="0" xfId="8" applyFont="1" applyAlignment="1">
      <alignment horizontal="left" wrapText="1" indent="2"/>
    </xf>
    <xf numFmtId="0" fontId="10" fillId="0" borderId="0" xfId="8" applyFont="1" applyAlignment="1">
      <alignment horizontal="left" indent="1"/>
    </xf>
    <xf numFmtId="165" fontId="3" fillId="0" borderId="0" xfId="0" applyNumberFormat="1" applyFont="1"/>
    <xf numFmtId="167" fontId="10" fillId="0" borderId="0" xfId="10" applyNumberFormat="1" applyFont="1">
      <alignment horizontal="right"/>
    </xf>
    <xf numFmtId="0" fontId="10" fillId="0" borderId="0" xfId="8" applyFont="1" applyAlignment="1">
      <alignment wrapText="1"/>
    </xf>
    <xf numFmtId="1" fontId="28" fillId="0" borderId="0" xfId="7" applyNumberFormat="1" applyFont="1" applyAlignment="1">
      <alignment horizontal="center"/>
    </xf>
    <xf numFmtId="168" fontId="10" fillId="0" borderId="0" xfId="11" applyNumberFormat="1">
      <alignment horizontal="left" vertical="center" wrapText="1"/>
    </xf>
    <xf numFmtId="0" fontId="3" fillId="0" borderId="0" xfId="8" applyFont="1" applyAlignment="1">
      <alignment horizontal="left"/>
    </xf>
    <xf numFmtId="0" fontId="2" fillId="0" borderId="0" xfId="8" applyFont="1" applyAlignment="1">
      <alignment horizontal="left" indent="2"/>
    </xf>
    <xf numFmtId="0" fontId="2" fillId="0" borderId="0" xfId="8" applyFont="1" applyAlignment="1">
      <alignment horizontal="left" indent="3"/>
    </xf>
    <xf numFmtId="0" fontId="2" fillId="0" borderId="0" xfId="8" applyFont="1" applyAlignment="1">
      <alignment horizontal="left" wrapText="1" indent="2"/>
    </xf>
    <xf numFmtId="0" fontId="2" fillId="0" borderId="0" xfId="8" applyFont="1" applyAlignment="1">
      <alignment horizontal="left" indent="1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0" fontId="19" fillId="0" borderId="2" xfId="4" applyFont="1" applyBorder="1" applyAlignment="1">
      <alignment horizontal="left"/>
    </xf>
    <xf numFmtId="0" fontId="14" fillId="0" borderId="0" xfId="4" applyFont="1" applyAlignment="1">
      <alignment horizontal="left"/>
    </xf>
    <xf numFmtId="0" fontId="17" fillId="0" borderId="0" xfId="5" applyFont="1"/>
    <xf numFmtId="0" fontId="5" fillId="3" borderId="0" xfId="0" applyFont="1" applyFill="1" applyAlignment="1">
      <alignment horizontal="left" vertical="top" wrapText="1" indent="11"/>
    </xf>
    <xf numFmtId="0" fontId="24" fillId="3" borderId="1" xfId="6" applyFont="1" applyFill="1" applyBorder="1" applyAlignment="1">
      <alignment horizontal="left" vertical="center" indent="13"/>
    </xf>
  </cellXfs>
  <cellStyles count="12">
    <cellStyle name="Hyperlink" xfId="1" builtinId="8"/>
    <cellStyle name="Hyperlink 2" xfId="5" xr:uid="{38E4B7AF-A731-4DEA-84B6-A08BE5E5B247}"/>
    <cellStyle name="Normal" xfId="0" builtinId="0"/>
    <cellStyle name="Normal 10" xfId="3" xr:uid="{3BDDB3FF-7035-464E-8F08-C4474B59E2E5}"/>
    <cellStyle name="Normal 2" xfId="7" xr:uid="{28871B0C-E159-455C-9BED-0FB8BA9BAAFA}"/>
    <cellStyle name="Normal 2 2" xfId="8" xr:uid="{43AEC640-B896-48C0-9468-DEA072B61873}"/>
    <cellStyle name="Normal 2 4" xfId="4" xr:uid="{E50BEAFB-89C8-43F5-AA69-FFBDD81F431E}"/>
    <cellStyle name="Normal 3 5 4" xfId="2" xr:uid="{40B2F130-B29F-48A3-88F3-4CABD069F121}"/>
    <cellStyle name="Style1" xfId="6" xr:uid="{6E4DF1B0-57DF-414A-AA22-8D6B94A633D5}"/>
    <cellStyle name="Style10" xfId="10" xr:uid="{CE74C881-3AC6-4538-8CC7-447BDE9C22CC}"/>
    <cellStyle name="Style8 2" xfId="9" xr:uid="{C73231C4-1C47-4A72-93EC-4DFC4EF53728}"/>
    <cellStyle name="Style9" xfId="11" xr:uid="{89A3249A-9B2A-4814-B04D-CF5DC34133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1171575</xdr:colOff>
      <xdr:row>5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0FED26-F810-4CBA-A03E-B91F6108A7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1430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971550</xdr:colOff>
      <xdr:row>5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87E001-38CC-4F21-8207-BA72BC6B8B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1430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971550</xdr:colOff>
      <xdr:row>5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3DAE0F-A564-4013-B280-0B091070E4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1430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1171575</xdr:colOff>
      <xdr:row>6</xdr:row>
      <xdr:rowOff>28575</xdr:rowOff>
    </xdr:to>
    <xdr:pic>
      <xdr:nvPicPr>
        <xdr:cNvPr id="3074" name="Picture 1">
          <a:extLst>
            <a:ext uri="{FF2B5EF4-FFF2-40B4-BE49-F238E27FC236}">
              <a16:creationId xmlns:a16="http://schemas.microsoft.com/office/drawing/2014/main" id="{DDA4DAA4-B871-4D28-A106-A7C0BB7F14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1430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bs.gov.au/about/contact-us" TargetMode="External"/><Relationship Id="rId3" Type="http://schemas.openxmlformats.org/officeDocument/2006/relationships/hyperlink" Target="http://www.abs.gov.au/ausstats/abs@.nsf/exnote/6333.0" TargetMode="External"/><Relationship Id="rId7" Type="http://schemas.openxmlformats.org/officeDocument/2006/relationships/hyperlink" Target="mailto:labour.statistics@abs.gov.au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methodologies/participation-job-search-and-mobility-australia-methodology/feb-2020" TargetMode="External"/><Relationship Id="rId5" Type="http://schemas.openxmlformats.org/officeDocument/2006/relationships/hyperlink" Target="https://www.abs.gov.au/statistics/labour/employment-and-unemployment/participation-job-search-and-mobility-australia/latest-release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://www.abs.gov.au/ausstats/abs@.nsf/mf/6333.0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86D7C-3A1F-46CB-BC7E-5CF6E8AD1551}">
  <dimension ref="A1:L26"/>
  <sheetViews>
    <sheetView showGridLines="0" tabSelected="1" workbookViewId="0">
      <pane ySplit="7" topLeftCell="A8" activePane="bottomLeft" state="frozen"/>
      <selection activeCell="Z1" sqref="Z1"/>
      <selection pane="bottomLeft"/>
    </sheetView>
  </sheetViews>
  <sheetFormatPr defaultColWidth="7.7109375" defaultRowHeight="15" customHeight="1"/>
  <cols>
    <col min="1" max="1" width="17.85546875" customWidth="1"/>
    <col min="2" max="2" width="9.140625" customWidth="1"/>
    <col min="3" max="3" width="98.85546875" customWidth="1"/>
    <col min="5" max="5" width="11" bestFit="1" customWidth="1"/>
    <col min="12" max="12" width="9.7109375" customWidth="1"/>
    <col min="26" max="26" width="7.7109375" customWidth="1"/>
  </cols>
  <sheetData>
    <row r="1" spans="1:12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13" t="s">
        <v>112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12" customHeight="1">
      <c r="A3" s="2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>
      <c r="A4" s="2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ht="15.75">
      <c r="A5" s="21"/>
      <c r="B5" s="14" t="s">
        <v>113</v>
      </c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1:12" ht="15.75" customHeight="1">
      <c r="A6" s="21"/>
      <c r="B6" s="63" t="s">
        <v>114</v>
      </c>
      <c r="C6" s="63"/>
      <c r="D6" s="63"/>
      <c r="E6" s="63"/>
      <c r="F6" s="63"/>
      <c r="G6" s="63"/>
      <c r="H6" s="63"/>
      <c r="I6" s="63"/>
      <c r="J6" s="63"/>
      <c r="K6" s="63"/>
      <c r="L6" s="63"/>
    </row>
    <row r="7" spans="1:12" ht="15.75" customHeight="1">
      <c r="A7" s="21"/>
      <c r="B7" s="22" t="s">
        <v>122</v>
      </c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2">
      <c r="A8" s="23"/>
      <c r="B8" s="23"/>
      <c r="C8" s="23"/>
      <c r="D8" s="21"/>
      <c r="E8" s="21"/>
      <c r="F8" s="21"/>
      <c r="G8" s="21"/>
      <c r="H8" s="21"/>
      <c r="I8" s="21"/>
      <c r="J8" s="21"/>
      <c r="K8" s="21"/>
      <c r="L8" s="21"/>
    </row>
    <row r="9" spans="1:12" ht="15.75">
      <c r="A9" s="24"/>
      <c r="B9" s="25" t="s">
        <v>123</v>
      </c>
      <c r="C9" s="24"/>
      <c r="D9" s="21"/>
      <c r="E9" s="21"/>
      <c r="F9" s="21"/>
      <c r="G9" s="21"/>
      <c r="H9" s="21"/>
      <c r="I9" s="21"/>
      <c r="J9" s="21"/>
      <c r="K9" s="21"/>
      <c r="L9" s="21"/>
    </row>
    <row r="10" spans="1:12">
      <c r="A10" s="24"/>
      <c r="B10" s="26" t="s">
        <v>124</v>
      </c>
      <c r="C10" s="24"/>
      <c r="D10" s="21"/>
      <c r="E10" s="21"/>
      <c r="F10" s="21"/>
      <c r="G10" s="21"/>
      <c r="H10" s="21"/>
      <c r="I10" s="21"/>
      <c r="J10" s="21"/>
      <c r="K10" s="21"/>
      <c r="L10" s="21"/>
    </row>
    <row r="11" spans="1:12">
      <c r="A11" s="24"/>
      <c r="B11" s="27">
        <v>12.1</v>
      </c>
      <c r="C11" s="28" t="s">
        <v>125</v>
      </c>
      <c r="D11" s="21"/>
      <c r="E11" s="21"/>
      <c r="F11" s="21"/>
      <c r="G11" s="21"/>
      <c r="H11" s="21"/>
      <c r="I11" s="21"/>
      <c r="J11" s="21"/>
      <c r="K11" s="21"/>
      <c r="L11" s="21"/>
    </row>
    <row r="12" spans="1:12">
      <c r="A12" s="24"/>
      <c r="B12" s="27">
        <v>12.2</v>
      </c>
      <c r="C12" s="28" t="s">
        <v>126</v>
      </c>
      <c r="D12" s="21"/>
      <c r="E12" s="21"/>
      <c r="F12" s="21"/>
      <c r="G12" s="21"/>
      <c r="H12" s="21"/>
      <c r="I12" s="21"/>
      <c r="J12" s="21"/>
      <c r="K12" s="21"/>
      <c r="L12" s="21"/>
    </row>
    <row r="13" spans="1:12">
      <c r="A13" s="24"/>
      <c r="B13" s="27" t="s">
        <v>127</v>
      </c>
      <c r="C13" s="28" t="s">
        <v>128</v>
      </c>
      <c r="D13" s="21"/>
      <c r="E13" s="21"/>
      <c r="F13" s="21"/>
      <c r="G13" s="21"/>
      <c r="H13" s="21"/>
      <c r="I13" s="21"/>
      <c r="J13" s="21"/>
      <c r="K13" s="21"/>
      <c r="L13" s="21"/>
    </row>
    <row r="14" spans="1:12">
      <c r="A14" s="23"/>
      <c r="B14" s="23"/>
      <c r="C14" s="23"/>
      <c r="D14" s="21"/>
      <c r="E14" s="21"/>
      <c r="F14" s="21"/>
      <c r="G14" s="21"/>
      <c r="H14" s="21"/>
      <c r="I14" s="21"/>
      <c r="J14" s="21"/>
      <c r="K14" s="21"/>
      <c r="L14" s="21"/>
    </row>
    <row r="15" spans="1:12" ht="15.75">
      <c r="A15" s="24"/>
      <c r="B15" s="64"/>
      <c r="C15" s="64"/>
      <c r="D15" s="21"/>
      <c r="E15" s="21"/>
      <c r="F15" s="21"/>
      <c r="G15" s="21"/>
      <c r="H15" s="21"/>
      <c r="I15" s="21"/>
      <c r="J15" s="21"/>
      <c r="K15" s="21"/>
      <c r="L15" s="21"/>
    </row>
    <row r="16" spans="1:12" ht="15.75">
      <c r="A16" s="24"/>
      <c r="B16" s="65" t="s">
        <v>129</v>
      </c>
      <c r="C16" s="65"/>
      <c r="D16" s="21"/>
      <c r="E16" s="21"/>
      <c r="F16" s="21"/>
      <c r="G16" s="21"/>
      <c r="H16" s="21"/>
      <c r="I16" s="21"/>
      <c r="J16" s="21"/>
      <c r="K16" s="21"/>
      <c r="L16" s="21"/>
    </row>
    <row r="17" spans="1:12">
      <c r="A17" s="23"/>
      <c r="B17" s="23"/>
      <c r="C17" s="23"/>
      <c r="D17" s="21"/>
      <c r="E17" s="21"/>
      <c r="F17" s="21"/>
      <c r="G17" s="21"/>
      <c r="H17" s="21"/>
      <c r="I17" s="21"/>
      <c r="J17" s="21"/>
      <c r="K17" s="21"/>
      <c r="L17" s="21"/>
    </row>
    <row r="18" spans="1:12">
      <c r="A18" s="24"/>
      <c r="B18" s="29" t="s">
        <v>130</v>
      </c>
      <c r="C18" s="24"/>
      <c r="D18" s="21"/>
      <c r="E18" s="21"/>
      <c r="F18" s="21"/>
      <c r="G18" s="21"/>
      <c r="H18" s="21"/>
      <c r="I18" s="21"/>
      <c r="J18" s="21"/>
      <c r="K18" s="21"/>
      <c r="L18" s="21"/>
    </row>
    <row r="19" spans="1:12">
      <c r="A19" s="24"/>
      <c r="B19" s="66" t="s">
        <v>131</v>
      </c>
      <c r="C19" s="66"/>
      <c r="D19" s="21"/>
      <c r="E19" s="21"/>
      <c r="F19" s="21"/>
      <c r="G19" s="21"/>
      <c r="H19" s="21"/>
      <c r="I19" s="21"/>
      <c r="J19" s="21"/>
      <c r="K19" s="21"/>
      <c r="L19" s="21"/>
    </row>
    <row r="20" spans="1:12">
      <c r="A20" s="24"/>
      <c r="B20" s="66" t="s">
        <v>132</v>
      </c>
      <c r="C20" s="66"/>
      <c r="D20" s="21"/>
      <c r="E20" s="21"/>
      <c r="F20" s="21"/>
      <c r="G20" s="21"/>
      <c r="H20" s="21"/>
      <c r="I20" s="21"/>
      <c r="J20" s="21"/>
      <c r="K20" s="21"/>
      <c r="L20" s="21"/>
    </row>
    <row r="21" spans="1:12">
      <c r="A21" s="23"/>
      <c r="B21" s="23"/>
      <c r="C21" s="23"/>
      <c r="D21" s="21"/>
      <c r="E21" s="21"/>
      <c r="F21" s="21"/>
      <c r="G21" s="21"/>
      <c r="H21" s="21"/>
      <c r="I21" s="21"/>
      <c r="J21" s="21"/>
      <c r="K21" s="21"/>
      <c r="L21" s="21"/>
    </row>
    <row r="22" spans="1:12">
      <c r="A22" s="23"/>
      <c r="B22" s="15" t="s">
        <v>115</v>
      </c>
      <c r="C22" s="21"/>
      <c r="D22" s="21"/>
      <c r="E22" s="21"/>
      <c r="F22" s="21"/>
      <c r="G22" s="21"/>
      <c r="H22" s="21"/>
      <c r="I22" s="21"/>
      <c r="J22" s="21"/>
      <c r="K22" s="21"/>
      <c r="L22" s="21"/>
    </row>
    <row r="23" spans="1:12">
      <c r="A23" s="23"/>
      <c r="B23" s="62" t="s">
        <v>133</v>
      </c>
      <c r="C23" s="62"/>
      <c r="D23" s="62"/>
      <c r="E23" s="62"/>
    </row>
    <row r="24" spans="1:12">
      <c r="A24" s="23"/>
      <c r="B24" s="62" t="s">
        <v>134</v>
      </c>
      <c r="C24" s="62"/>
      <c r="D24" s="62"/>
      <c r="E24" s="62"/>
    </row>
    <row r="25" spans="1:12">
      <c r="A25" s="23"/>
      <c r="B25" s="23"/>
      <c r="C25" s="23"/>
      <c r="D25" s="21"/>
      <c r="E25" s="21"/>
      <c r="F25" s="21"/>
      <c r="G25" s="21"/>
      <c r="H25" s="21"/>
      <c r="I25" s="21"/>
      <c r="J25" s="21"/>
      <c r="K25" s="21"/>
      <c r="L25" s="21"/>
    </row>
    <row r="26" spans="1:12">
      <c r="A26" s="23"/>
      <c r="B26" s="30" t="str">
        <f ca="1">"© Commonwealth of Australia "&amp;YEAR(TODAY())</f>
        <v>© Commonwealth of Australia 2021</v>
      </c>
      <c r="C26" s="24"/>
      <c r="D26" s="21"/>
      <c r="E26" s="21"/>
      <c r="F26" s="21"/>
      <c r="G26" s="21"/>
      <c r="H26" s="21"/>
      <c r="I26" s="21"/>
      <c r="J26" s="21"/>
      <c r="K26" s="21"/>
      <c r="L26" s="21"/>
    </row>
  </sheetData>
  <mergeCells count="7">
    <mergeCell ref="B24:E24"/>
    <mergeCell ref="B6:L6"/>
    <mergeCell ref="B15:C15"/>
    <mergeCell ref="B16:C16"/>
    <mergeCell ref="B19:C19"/>
    <mergeCell ref="B20:C20"/>
    <mergeCell ref="B23:E23"/>
  </mergeCells>
  <hyperlinks>
    <hyperlink ref="B16" r:id="rId1" xr:uid="{60BE639B-27F5-4B81-80A8-B1C488689B21}"/>
    <hyperlink ref="B13" location="Index!A12" display="Index" xr:uid="{D2C69982-97E8-4B4D-B8FA-D2A7BAFF84AC}"/>
    <hyperlink ref="B26" r:id="rId2" display="© Commonwealth of Australia 2015" xr:uid="{640BDE19-D4F1-4883-A8A3-64D986F9A134}"/>
    <hyperlink ref="B20" r:id="rId3" display="Explanatory Notes" xr:uid="{7EC67D4D-B02C-4C80-AD82-B4016A755C7A}"/>
    <hyperlink ref="B19" r:id="rId4" xr:uid="{67F0DEDF-BB12-4A93-98AA-35B603B20A8B}"/>
    <hyperlink ref="B19:C19" r:id="rId5" display="Summary - link to be updated for 2021" xr:uid="{19A7E410-86C9-4F47-8888-C3EAB741E740}"/>
    <hyperlink ref="B20:C20" r:id="rId6" display="Methodology" xr:uid="{26E27631-21DC-4077-AB99-89C660C786B7}"/>
    <hyperlink ref="B11" location="'Table 12.1'!C12" display="'Table 12.1'!C12" xr:uid="{164BF2D1-7026-4AC8-974E-FA8BA2919668}"/>
    <hyperlink ref="B12" location="'Table 12.2'!C12" display="'Table 12.2'!C12" xr:uid="{A1F7E856-1E27-436A-BF71-B3066A2E6714}"/>
    <hyperlink ref="B24" r:id="rId7" display="or the Labour Surveys Branch at labour.statistics@abs.gov.au." xr:uid="{37C1CA48-3B5C-4ED1-B402-C11EE0F52900}"/>
    <hyperlink ref="B23:E23" r:id="rId8" display="For further information about these and related statistics visit www.abs.gov.au/about/contact-us" xr:uid="{902B47DF-24BD-466D-A701-B9333C68AAEE}"/>
  </hyperlinks>
  <pageMargins left="0.7" right="0.7" top="0.75" bottom="0.75" header="0.3" footer="0.3"/>
  <pageSetup paperSize="9" orientation="portrait" r:id="rId9"/>
  <headerFooter>
    <oddHeader>&amp;C&amp;"Calibri"&amp;10&amp;KFF0000OFFICIAL: Census and Statistics Act&amp;1#</oddHeader>
    <oddFooter>&amp;C&amp;1#&amp;"Calibri"&amp;10&amp;KFF0000OFFICIAL: Census and Statistics Act</oddFooter>
  </headerFooter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8512D-F683-4236-B392-4E1F3A0A1AA9}">
  <sheetPr>
    <pageSetUpPr fitToPage="1"/>
  </sheetPr>
  <dimension ref="A1:L40"/>
  <sheetViews>
    <sheetView zoomScaleNormal="100" workbookViewId="0">
      <pane ySplit="8" topLeftCell="A9" activePane="bottomLeft" state="frozen"/>
      <selection activeCell="Z1" sqref="Z1"/>
      <selection pane="bottomLeft"/>
    </sheetView>
  </sheetViews>
  <sheetFormatPr defaultRowHeight="15" customHeight="1"/>
  <cols>
    <col min="1" max="1" width="3" customWidth="1"/>
    <col min="2" max="2" width="75.7109375" customWidth="1"/>
    <col min="3" max="10" width="12.5703125" customWidth="1"/>
    <col min="11" max="11" width="13.7109375" customWidth="1"/>
    <col min="12" max="12" width="13.42578125" customWidth="1"/>
    <col min="233" max="244" width="9.140625" customWidth="1"/>
    <col min="248" max="248" width="9.140625" customWidth="1"/>
    <col min="489" max="500" width="9.140625" customWidth="1"/>
    <col min="504" max="504" width="9.140625" customWidth="1"/>
    <col min="745" max="756" width="9.140625" customWidth="1"/>
    <col min="760" max="760" width="9.140625" customWidth="1"/>
    <col min="1001" max="1012" width="9.140625" customWidth="1"/>
    <col min="1016" max="1016" width="9.140625" customWidth="1"/>
    <col min="1257" max="1268" width="9.140625" customWidth="1"/>
    <col min="1272" max="1272" width="9.140625" customWidth="1"/>
    <col min="1513" max="1524" width="9.140625" customWidth="1"/>
    <col min="1528" max="1528" width="9.140625" customWidth="1"/>
    <col min="1769" max="1780" width="9.140625" customWidth="1"/>
    <col min="1784" max="1784" width="9.140625" customWidth="1"/>
    <col min="2025" max="2036" width="9.140625" customWidth="1"/>
    <col min="2040" max="2040" width="9.140625" customWidth="1"/>
    <col min="2281" max="2292" width="9.140625" customWidth="1"/>
    <col min="2296" max="2296" width="9.140625" customWidth="1"/>
    <col min="2537" max="2548" width="9.140625" customWidth="1"/>
    <col min="2552" max="2552" width="9.140625" customWidth="1"/>
    <col min="2793" max="2804" width="9.140625" customWidth="1"/>
    <col min="2808" max="2808" width="9.140625" customWidth="1"/>
    <col min="3049" max="3060" width="9.140625" customWidth="1"/>
    <col min="3064" max="3064" width="9.140625" customWidth="1"/>
    <col min="3305" max="3316" width="9.140625" customWidth="1"/>
    <col min="3320" max="3320" width="9.140625" customWidth="1"/>
    <col min="3561" max="3572" width="9.140625" customWidth="1"/>
    <col min="3576" max="3576" width="9.140625" customWidth="1"/>
    <col min="3817" max="3828" width="9.140625" customWidth="1"/>
    <col min="3832" max="3832" width="9.140625" customWidth="1"/>
    <col min="4073" max="4084" width="9.140625" customWidth="1"/>
    <col min="4088" max="4088" width="9.140625" customWidth="1"/>
    <col min="4329" max="4340" width="9.140625" customWidth="1"/>
    <col min="4344" max="4344" width="9.140625" customWidth="1"/>
    <col min="4585" max="4596" width="9.140625" customWidth="1"/>
    <col min="4600" max="4600" width="9.140625" customWidth="1"/>
    <col min="4841" max="4852" width="9.140625" customWidth="1"/>
    <col min="4856" max="4856" width="9.140625" customWidth="1"/>
    <col min="5097" max="5108" width="9.140625" customWidth="1"/>
    <col min="5112" max="5112" width="9.140625" customWidth="1"/>
    <col min="5353" max="5364" width="9.140625" customWidth="1"/>
    <col min="5368" max="5368" width="9.140625" customWidth="1"/>
    <col min="5609" max="5620" width="9.140625" customWidth="1"/>
    <col min="5624" max="5624" width="9.140625" customWidth="1"/>
    <col min="5865" max="5876" width="9.140625" customWidth="1"/>
    <col min="5880" max="5880" width="9.140625" customWidth="1"/>
    <col min="6121" max="6132" width="9.140625" customWidth="1"/>
    <col min="6136" max="6136" width="9.140625" customWidth="1"/>
    <col min="6377" max="6388" width="9.140625" customWidth="1"/>
    <col min="6392" max="6392" width="9.140625" customWidth="1"/>
    <col min="6633" max="6644" width="9.140625" customWidth="1"/>
    <col min="6648" max="6648" width="9.140625" customWidth="1"/>
    <col min="6889" max="6900" width="9.140625" customWidth="1"/>
    <col min="6904" max="6904" width="9.140625" customWidth="1"/>
    <col min="7145" max="7156" width="9.140625" customWidth="1"/>
    <col min="7160" max="7160" width="9.140625" customWidth="1"/>
    <col min="7401" max="7412" width="9.140625" customWidth="1"/>
    <col min="7416" max="7416" width="9.140625" customWidth="1"/>
    <col min="7657" max="7668" width="9.140625" customWidth="1"/>
    <col min="7672" max="7672" width="9.140625" customWidth="1"/>
    <col min="7913" max="7924" width="9.140625" customWidth="1"/>
    <col min="7928" max="7928" width="9.140625" customWidth="1"/>
    <col min="8169" max="8180" width="9.140625" customWidth="1"/>
    <col min="8184" max="8184" width="9.140625" customWidth="1"/>
    <col min="8425" max="8436" width="9.140625" customWidth="1"/>
    <col min="8440" max="8440" width="9.140625" customWidth="1"/>
    <col min="8681" max="8692" width="9.140625" customWidth="1"/>
    <col min="8696" max="8696" width="9.140625" customWidth="1"/>
    <col min="8937" max="8948" width="9.140625" customWidth="1"/>
    <col min="8952" max="8952" width="9.140625" customWidth="1"/>
    <col min="9193" max="9204" width="9.140625" customWidth="1"/>
    <col min="9208" max="9208" width="9.140625" customWidth="1"/>
    <col min="9449" max="9460" width="9.140625" customWidth="1"/>
    <col min="9464" max="9464" width="9.140625" customWidth="1"/>
    <col min="9705" max="9716" width="9.140625" customWidth="1"/>
    <col min="9720" max="9720" width="9.140625" customWidth="1"/>
    <col min="9961" max="9972" width="9.140625" customWidth="1"/>
    <col min="9976" max="9976" width="9.140625" customWidth="1"/>
    <col min="10217" max="10228" width="9.140625" customWidth="1"/>
    <col min="10232" max="10232" width="9.140625" customWidth="1"/>
    <col min="10473" max="10484" width="9.140625" customWidth="1"/>
    <col min="10488" max="10488" width="9.140625" customWidth="1"/>
    <col min="10729" max="10740" width="9.140625" customWidth="1"/>
    <col min="10744" max="10744" width="9.140625" customWidth="1"/>
    <col min="10985" max="10996" width="9.140625" customWidth="1"/>
    <col min="11000" max="11000" width="9.140625" customWidth="1"/>
    <col min="11241" max="11252" width="9.140625" customWidth="1"/>
    <col min="11256" max="11256" width="9.140625" customWidth="1"/>
    <col min="11497" max="11508" width="9.140625" customWidth="1"/>
    <col min="11512" max="11512" width="9.140625" customWidth="1"/>
    <col min="11753" max="11764" width="9.140625" customWidth="1"/>
    <col min="11768" max="11768" width="9.140625" customWidth="1"/>
    <col min="12009" max="12020" width="9.140625" customWidth="1"/>
    <col min="12024" max="12024" width="9.140625" customWidth="1"/>
    <col min="12265" max="12276" width="9.140625" customWidth="1"/>
    <col min="12280" max="12280" width="9.140625" customWidth="1"/>
    <col min="12521" max="12532" width="9.140625" customWidth="1"/>
    <col min="12536" max="12536" width="9.140625" customWidth="1"/>
    <col min="12777" max="12788" width="9.140625" customWidth="1"/>
    <col min="12792" max="12792" width="9.140625" customWidth="1"/>
    <col min="13033" max="13044" width="9.140625" customWidth="1"/>
    <col min="13048" max="13048" width="9.140625" customWidth="1"/>
    <col min="13289" max="13300" width="9.140625" customWidth="1"/>
    <col min="13304" max="13304" width="9.140625" customWidth="1"/>
    <col min="13545" max="13556" width="9.140625" customWidth="1"/>
    <col min="13560" max="13560" width="9.140625" customWidth="1"/>
    <col min="13801" max="13812" width="9.140625" customWidth="1"/>
    <col min="13816" max="13816" width="9.140625" customWidth="1"/>
    <col min="14057" max="14068" width="9.140625" customWidth="1"/>
    <col min="14072" max="14072" width="9.140625" customWidth="1"/>
    <col min="14313" max="14324" width="9.140625" customWidth="1"/>
    <col min="14328" max="14328" width="9.140625" customWidth="1"/>
    <col min="14569" max="14580" width="9.140625" customWidth="1"/>
    <col min="14584" max="14584" width="9.140625" customWidth="1"/>
    <col min="14825" max="14836" width="9.140625" customWidth="1"/>
    <col min="14840" max="14840" width="9.140625" customWidth="1"/>
    <col min="15081" max="15092" width="9.140625" customWidth="1"/>
    <col min="15096" max="15096" width="9.140625" customWidth="1"/>
    <col min="15337" max="15348" width="9.140625" customWidth="1"/>
    <col min="15352" max="15352" width="9.140625" customWidth="1"/>
    <col min="15593" max="15604" width="9.140625" customWidth="1"/>
    <col min="15608" max="15608" width="9.140625" customWidth="1"/>
    <col min="15849" max="15860" width="9.140625" customWidth="1"/>
    <col min="15864" max="15864" width="9.140625" customWidth="1"/>
    <col min="16105" max="16116" width="9.140625" customWidth="1"/>
    <col min="16120" max="16120" width="9.140625" customWidth="1"/>
  </cols>
  <sheetData>
    <row r="1" spans="1:12" ht="11.25" customHeight="1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15.95" customHeight="1">
      <c r="A2" s="21"/>
      <c r="B2" s="32" t="s">
        <v>112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11.25" customHeight="1">
      <c r="A3" s="2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 ht="11.25" customHeight="1">
      <c r="A4" s="2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ht="15.95" customHeight="1">
      <c r="A5" s="31"/>
      <c r="B5" s="33" t="s">
        <v>113</v>
      </c>
      <c r="C5" s="31"/>
      <c r="D5" s="31"/>
      <c r="E5" s="31"/>
      <c r="F5" s="31"/>
      <c r="G5" s="31"/>
      <c r="H5" s="31"/>
      <c r="I5" s="31"/>
      <c r="J5" s="31"/>
      <c r="K5" s="31"/>
      <c r="L5" s="31"/>
    </row>
    <row r="6" spans="1:12" ht="15.95" customHeight="1">
      <c r="A6" s="31"/>
      <c r="B6" s="67" t="s">
        <v>114</v>
      </c>
      <c r="C6" s="67"/>
      <c r="D6" s="67"/>
      <c r="E6" s="67"/>
      <c r="F6" s="67"/>
      <c r="G6" s="67"/>
      <c r="H6" s="67"/>
      <c r="I6" s="67"/>
      <c r="J6" s="67"/>
      <c r="K6" s="67"/>
      <c r="L6" s="67"/>
    </row>
    <row r="7" spans="1:12" ht="15.95" customHeight="1">
      <c r="A7" s="31"/>
      <c r="B7" s="34" t="str">
        <f>Contents!B7</f>
        <v>Released at 11:30 am (Canberra time) Wed 7 Jul 2021</v>
      </c>
      <c r="C7" s="31"/>
      <c r="D7" s="31"/>
      <c r="E7" s="31"/>
      <c r="F7" s="31"/>
      <c r="G7" s="31"/>
      <c r="H7" s="31"/>
      <c r="I7" s="31"/>
      <c r="J7" s="31"/>
      <c r="K7" s="31"/>
      <c r="L7" s="31"/>
    </row>
    <row r="8" spans="1:12" ht="15.75" customHeight="1">
      <c r="A8" s="68" t="str">
        <f>Contents!C11</f>
        <v>Table 12.1 - February 2021</v>
      </c>
      <c r="B8" s="68"/>
      <c r="C8" s="68"/>
      <c r="D8" s="68"/>
      <c r="E8" s="68"/>
      <c r="F8" s="68"/>
      <c r="G8" s="68"/>
      <c r="H8" s="68"/>
      <c r="I8" s="35"/>
      <c r="J8" s="36"/>
      <c r="K8" s="37"/>
      <c r="L8" s="37"/>
    </row>
    <row r="9" spans="1:12" ht="26.25" customHeight="1">
      <c r="A9" s="38"/>
      <c r="B9" s="38"/>
      <c r="C9" s="39" t="s">
        <v>135</v>
      </c>
      <c r="D9" s="39" t="s">
        <v>136</v>
      </c>
      <c r="E9" s="40"/>
      <c r="F9" s="40"/>
      <c r="G9" s="40"/>
      <c r="H9" s="41"/>
      <c r="I9" s="40"/>
      <c r="J9" s="40"/>
      <c r="K9" s="40"/>
      <c r="L9" s="40"/>
    </row>
    <row r="10" spans="1:12">
      <c r="A10" s="42"/>
      <c r="B10" s="42"/>
      <c r="C10" s="43" t="s">
        <v>137</v>
      </c>
      <c r="D10" s="43" t="s">
        <v>138</v>
      </c>
      <c r="E10" s="40"/>
      <c r="F10" s="40"/>
      <c r="G10" s="40"/>
      <c r="H10" s="41"/>
      <c r="I10" s="40"/>
      <c r="J10" s="40"/>
      <c r="K10" s="40"/>
      <c r="L10" s="40"/>
    </row>
    <row r="11" spans="1:12">
      <c r="A11" s="44" t="s">
        <v>139</v>
      </c>
      <c r="B11" s="45"/>
      <c r="C11" s="46"/>
      <c r="D11" s="40"/>
      <c r="E11" s="40"/>
      <c r="F11" s="40"/>
      <c r="G11" s="40"/>
      <c r="H11" s="40"/>
      <c r="I11" s="40"/>
      <c r="J11" s="40"/>
      <c r="K11" s="40"/>
      <c r="L11" s="40"/>
    </row>
    <row r="12" spans="1:12">
      <c r="A12" s="45"/>
      <c r="B12" s="45" t="s">
        <v>140</v>
      </c>
      <c r="C12" s="47">
        <f>A124840896A_Latest</f>
        <v>713.22799999999995</v>
      </c>
      <c r="D12" s="47">
        <f>A124840898F_Latest</f>
        <v>88.31</v>
      </c>
      <c r="E12" s="40"/>
      <c r="F12" s="47"/>
      <c r="G12" s="40"/>
      <c r="H12" s="40"/>
      <c r="I12" s="40"/>
      <c r="J12" s="40"/>
      <c r="K12" s="40"/>
      <c r="L12" s="40"/>
    </row>
    <row r="13" spans="1:12">
      <c r="A13" s="45"/>
      <c r="B13" s="48" t="s">
        <v>141</v>
      </c>
      <c r="C13" s="47">
        <f>A124840832R_Latest</f>
        <v>151.23400000000001</v>
      </c>
      <c r="D13" s="47">
        <f>A124840834V_Latest</f>
        <v>18.725000000000001</v>
      </c>
      <c r="E13" s="40"/>
      <c r="F13" s="40"/>
      <c r="G13" s="40"/>
      <c r="H13" s="40"/>
      <c r="I13" s="40"/>
      <c r="J13" s="40"/>
      <c r="K13" s="40"/>
      <c r="L13" s="40"/>
    </row>
    <row r="14" spans="1:12">
      <c r="A14" s="45"/>
      <c r="B14" s="48" t="s">
        <v>142</v>
      </c>
      <c r="C14" s="47">
        <f>A124840904R_Latest</f>
        <v>50.039000000000001</v>
      </c>
      <c r="D14" s="47">
        <f>A124840906V_Latest</f>
        <v>6.1959999999999997</v>
      </c>
      <c r="E14" s="40"/>
      <c r="F14" s="40"/>
      <c r="G14" s="40"/>
      <c r="H14" s="40"/>
      <c r="I14" s="40"/>
      <c r="J14" s="40"/>
      <c r="K14" s="40"/>
      <c r="L14" s="40"/>
    </row>
    <row r="15" spans="1:12">
      <c r="A15" s="45"/>
      <c r="B15" s="48" t="s">
        <v>143</v>
      </c>
      <c r="C15" s="47">
        <f>A124840912R_Latest</f>
        <v>46.017000000000003</v>
      </c>
      <c r="D15" s="47">
        <f>A124840914V_Latest</f>
        <v>5.6980000000000004</v>
      </c>
      <c r="E15" s="40"/>
      <c r="F15" s="40"/>
      <c r="G15" s="40"/>
      <c r="H15" s="40"/>
      <c r="I15" s="40"/>
      <c r="J15" s="40"/>
      <c r="K15" s="40"/>
      <c r="L15" s="40"/>
    </row>
    <row r="16" spans="1:12">
      <c r="A16" s="45"/>
      <c r="B16" s="49" t="s">
        <v>144</v>
      </c>
      <c r="C16" s="47">
        <f>A124840840R_Latest</f>
        <v>7.6719999999999997</v>
      </c>
      <c r="D16" s="47">
        <f>A124840842V_Latest</f>
        <v>0.95</v>
      </c>
      <c r="E16" s="40"/>
      <c r="F16" s="40"/>
      <c r="G16" s="40"/>
      <c r="H16" s="40"/>
      <c r="I16" s="40"/>
      <c r="J16" s="40"/>
      <c r="K16" s="40"/>
      <c r="L16" s="40"/>
    </row>
    <row r="17" spans="1:12">
      <c r="A17" s="45"/>
      <c r="B17" s="49" t="s">
        <v>145</v>
      </c>
      <c r="C17" s="47">
        <f>A124840848J_Latest</f>
        <v>38.344999999999999</v>
      </c>
      <c r="D17" s="47">
        <f>A124840850V_Latest</f>
        <v>4.7480000000000002</v>
      </c>
      <c r="E17" s="40"/>
      <c r="F17" s="40"/>
      <c r="G17" s="40"/>
      <c r="H17" s="40"/>
      <c r="I17" s="40"/>
      <c r="J17" s="40"/>
      <c r="K17" s="40"/>
      <c r="L17" s="40"/>
    </row>
    <row r="18" spans="1:12">
      <c r="A18" s="45"/>
      <c r="B18" s="48" t="s">
        <v>146</v>
      </c>
      <c r="C18" s="47">
        <f>A124840880J_Latest</f>
        <v>102.92400000000001</v>
      </c>
      <c r="D18" s="47">
        <f>A124840882L_Latest</f>
        <v>12.744</v>
      </c>
      <c r="E18" s="40"/>
      <c r="F18" s="40"/>
      <c r="G18" s="40"/>
      <c r="H18" s="40"/>
      <c r="I18" s="40"/>
      <c r="J18" s="40"/>
      <c r="K18" s="40"/>
      <c r="L18" s="40"/>
    </row>
    <row r="19" spans="1:12">
      <c r="A19" s="45"/>
      <c r="B19" s="48" t="s">
        <v>147</v>
      </c>
      <c r="C19" s="47">
        <f>A124840808R_Latest</f>
        <v>37.308</v>
      </c>
      <c r="D19" s="47">
        <f>A124840810A_Latest</f>
        <v>4.6189999999999998</v>
      </c>
      <c r="E19" s="40"/>
      <c r="F19" s="40"/>
      <c r="G19" s="40"/>
      <c r="H19" s="40"/>
      <c r="I19" s="40"/>
      <c r="J19" s="40"/>
      <c r="K19" s="40"/>
      <c r="L19" s="40"/>
    </row>
    <row r="20" spans="1:12">
      <c r="A20" s="45"/>
      <c r="B20" s="48" t="s">
        <v>148</v>
      </c>
      <c r="C20" s="47">
        <f>A124840920R_Latest</f>
        <v>69.766999999999996</v>
      </c>
      <c r="D20" s="47">
        <f>A124840922V_Latest</f>
        <v>8.6379999999999999</v>
      </c>
      <c r="E20" s="40"/>
      <c r="F20" s="40"/>
      <c r="G20" s="40"/>
      <c r="H20" s="40"/>
      <c r="I20" s="40"/>
      <c r="J20" s="40"/>
      <c r="K20" s="40"/>
      <c r="L20" s="40"/>
    </row>
    <row r="21" spans="1:12">
      <c r="A21" s="45"/>
      <c r="B21" s="48" t="s">
        <v>149</v>
      </c>
      <c r="C21" s="47">
        <f>A124840888A_Latest</f>
        <v>32.713999999999999</v>
      </c>
      <c r="D21" s="47">
        <f>A124840890L_Latest</f>
        <v>4.0510000000000002</v>
      </c>
      <c r="E21" s="40"/>
      <c r="F21" s="40"/>
      <c r="G21" s="40"/>
      <c r="H21" s="40"/>
      <c r="I21" s="40"/>
      <c r="J21" s="40"/>
      <c r="K21" s="40"/>
      <c r="L21" s="40"/>
    </row>
    <row r="22" spans="1:12">
      <c r="A22" s="45"/>
      <c r="B22" s="48" t="s">
        <v>150</v>
      </c>
      <c r="C22" s="47">
        <f>A124840944J_Latest</f>
        <v>74.927999999999997</v>
      </c>
      <c r="D22" s="47">
        <f>A124840946L_Latest</f>
        <v>9.2769999999999992</v>
      </c>
      <c r="E22" s="40"/>
      <c r="F22" s="40"/>
      <c r="G22" s="40"/>
      <c r="H22" s="40"/>
      <c r="I22" s="40"/>
      <c r="J22" s="40"/>
      <c r="K22" s="40"/>
      <c r="L22" s="40"/>
    </row>
    <row r="23" spans="1:12">
      <c r="A23" s="45"/>
      <c r="B23" s="48" t="s">
        <v>151</v>
      </c>
      <c r="C23" s="47">
        <f>A124840816R_Latest</f>
        <v>18.117000000000001</v>
      </c>
      <c r="D23" s="47">
        <f>A124840818V_Latest</f>
        <v>2.2429999999999999</v>
      </c>
      <c r="E23" s="40"/>
      <c r="F23" s="40"/>
      <c r="G23" s="40"/>
      <c r="H23" s="40"/>
      <c r="I23" s="40"/>
      <c r="J23" s="40"/>
      <c r="K23" s="40"/>
      <c r="L23" s="40"/>
    </row>
    <row r="24" spans="1:12">
      <c r="A24" s="45"/>
      <c r="B24" s="48" t="s">
        <v>152</v>
      </c>
      <c r="C24" s="47">
        <f>A124840768J_Latest</f>
        <v>26.501000000000001</v>
      </c>
      <c r="D24" s="47">
        <f>A124840770V_Latest</f>
        <v>3.2810000000000001</v>
      </c>
      <c r="E24" s="40"/>
      <c r="F24" s="40"/>
      <c r="G24" s="40"/>
      <c r="H24" s="40"/>
      <c r="I24" s="40"/>
      <c r="J24" s="40"/>
      <c r="K24" s="40"/>
      <c r="L24" s="40"/>
    </row>
    <row r="25" spans="1:12">
      <c r="A25" s="45"/>
      <c r="B25" s="50" t="s">
        <v>153</v>
      </c>
      <c r="C25" s="47">
        <f>A124840784J_Latest</f>
        <v>22.838000000000001</v>
      </c>
      <c r="D25" s="47">
        <f>A124840786L_Latest</f>
        <v>2.8279999999999998</v>
      </c>
      <c r="E25" s="40"/>
      <c r="F25" s="40"/>
      <c r="G25" s="40"/>
      <c r="H25" s="40"/>
      <c r="I25" s="40"/>
      <c r="J25" s="40"/>
      <c r="K25" s="40"/>
      <c r="L25" s="40"/>
    </row>
    <row r="26" spans="1:12">
      <c r="A26" s="45"/>
      <c r="B26" s="48" t="s">
        <v>154</v>
      </c>
      <c r="C26" s="47">
        <f>A124840856J_Latest</f>
        <v>10.988</v>
      </c>
      <c r="D26" s="47">
        <f>A124840858L_Latest</f>
        <v>1.36</v>
      </c>
      <c r="E26" s="40"/>
      <c r="F26" s="40"/>
      <c r="G26" s="40"/>
      <c r="H26" s="40"/>
      <c r="I26" s="40"/>
      <c r="J26" s="40"/>
      <c r="K26" s="40"/>
      <c r="L26" s="40"/>
    </row>
    <row r="27" spans="1:12">
      <c r="A27" s="45"/>
      <c r="B27" s="48" t="s">
        <v>155</v>
      </c>
      <c r="C27" s="47">
        <f>A124840792J_Latest</f>
        <v>69.855000000000004</v>
      </c>
      <c r="D27" s="47">
        <f>A124840794L_Latest</f>
        <v>8.6489999999999991</v>
      </c>
      <c r="E27" s="40"/>
      <c r="F27" s="40"/>
      <c r="G27" s="40"/>
      <c r="H27" s="40"/>
      <c r="I27" s="40"/>
      <c r="J27" s="40"/>
      <c r="K27" s="40"/>
      <c r="L27" s="40"/>
    </row>
    <row r="28" spans="1:12">
      <c r="A28" s="45"/>
      <c r="B28" s="45" t="s">
        <v>156</v>
      </c>
      <c r="C28" s="47">
        <f>A124840864J_Latest</f>
        <v>94.414000000000001</v>
      </c>
      <c r="D28" s="47">
        <f>A124840866L_Latest</f>
        <v>11.69</v>
      </c>
      <c r="E28" s="40"/>
      <c r="F28" s="40"/>
      <c r="G28" s="40"/>
      <c r="H28" s="40"/>
      <c r="I28" s="40"/>
      <c r="J28" s="40"/>
      <c r="K28" s="40"/>
      <c r="L28" s="40"/>
    </row>
    <row r="29" spans="1:12">
      <c r="A29" s="44" t="s">
        <v>157</v>
      </c>
      <c r="B29" s="45"/>
      <c r="C29" s="47"/>
      <c r="D29" s="47"/>
      <c r="E29" s="40"/>
      <c r="F29" s="40"/>
      <c r="G29" s="40"/>
      <c r="H29" s="40"/>
      <c r="I29" s="40"/>
      <c r="J29" s="40"/>
      <c r="K29" s="40"/>
      <c r="L29" s="40"/>
    </row>
    <row r="30" spans="1:12">
      <c r="A30" s="45"/>
      <c r="B30" s="51" t="s">
        <v>158</v>
      </c>
      <c r="C30" s="47">
        <f>A124840872J_Latest</f>
        <v>576.87599999999998</v>
      </c>
      <c r="D30" s="47">
        <f>A124840874L_Latest</f>
        <v>71.427000000000007</v>
      </c>
      <c r="E30" s="40"/>
      <c r="F30" s="40"/>
      <c r="G30" s="40"/>
      <c r="H30" s="40"/>
      <c r="I30" s="40"/>
      <c r="J30" s="40"/>
      <c r="K30" s="40"/>
      <c r="L30" s="40"/>
    </row>
    <row r="31" spans="1:12">
      <c r="A31" s="45"/>
      <c r="B31" s="48" t="s">
        <v>159</v>
      </c>
      <c r="C31" s="47">
        <f>A124840952J_Latest</f>
        <v>453.48899999999998</v>
      </c>
      <c r="D31" s="47">
        <f>A124840954L_Latest</f>
        <v>56.15</v>
      </c>
      <c r="E31" s="40"/>
      <c r="F31" s="40"/>
      <c r="G31" s="40"/>
      <c r="H31" s="40"/>
      <c r="I31" s="40"/>
      <c r="J31" s="40"/>
      <c r="K31" s="40"/>
      <c r="L31" s="40"/>
    </row>
    <row r="32" spans="1:12">
      <c r="A32" s="45"/>
      <c r="B32" s="48" t="s">
        <v>160</v>
      </c>
      <c r="C32" s="47">
        <f>A124840776J_Latest</f>
        <v>103.182</v>
      </c>
      <c r="D32" s="47">
        <f>A124840778L_Latest</f>
        <v>12.776</v>
      </c>
      <c r="E32" s="40"/>
      <c r="F32" s="40"/>
      <c r="G32" s="40"/>
      <c r="H32" s="40"/>
      <c r="I32" s="40"/>
      <c r="J32" s="40"/>
      <c r="K32" s="40"/>
      <c r="L32" s="40"/>
    </row>
    <row r="33" spans="1:12">
      <c r="A33" s="45"/>
      <c r="B33" s="48" t="s">
        <v>161</v>
      </c>
      <c r="C33" s="47">
        <f>A124840928J_Latest</f>
        <v>20.204999999999998</v>
      </c>
      <c r="D33" s="47">
        <f>A124840930V_Latest</f>
        <v>2.5019999999999998</v>
      </c>
      <c r="E33" s="40"/>
      <c r="F33" s="40"/>
      <c r="G33" s="40"/>
      <c r="H33" s="40"/>
      <c r="I33" s="40"/>
      <c r="J33" s="40"/>
      <c r="K33" s="40"/>
      <c r="L33" s="40"/>
    </row>
    <row r="34" spans="1:12">
      <c r="A34" s="45"/>
      <c r="B34" s="51" t="s">
        <v>162</v>
      </c>
      <c r="C34" s="47">
        <f>A124840936J_Latest</f>
        <v>230.767</v>
      </c>
      <c r="D34" s="47">
        <f>A124840938L_Latest</f>
        <v>28.573</v>
      </c>
      <c r="E34" s="40"/>
      <c r="F34" s="40"/>
      <c r="G34" s="40"/>
      <c r="H34" s="40"/>
      <c r="I34" s="40"/>
      <c r="J34" s="40"/>
      <c r="K34" s="40"/>
      <c r="L34" s="40"/>
    </row>
    <row r="35" spans="1:12">
      <c r="A35" s="45"/>
      <c r="B35" s="48" t="s">
        <v>162</v>
      </c>
      <c r="C35" s="47">
        <f>A124840760R_Latest</f>
        <v>201.24799999999999</v>
      </c>
      <c r="D35" s="47">
        <f>A124840762V_Latest</f>
        <v>24.917999999999999</v>
      </c>
      <c r="E35" s="40"/>
      <c r="F35" s="40"/>
      <c r="G35" s="40"/>
      <c r="H35" s="40"/>
      <c r="I35" s="40"/>
      <c r="J35" s="40"/>
      <c r="K35" s="40"/>
      <c r="L35" s="40"/>
    </row>
    <row r="36" spans="1:12">
      <c r="A36" s="45"/>
      <c r="B36" s="48" t="s">
        <v>163</v>
      </c>
      <c r="C36" s="47">
        <f>A124840800W_Latest</f>
        <v>29.518000000000001</v>
      </c>
      <c r="D36" s="47">
        <f>A124840802A_Latest</f>
        <v>3.6549999999999998</v>
      </c>
      <c r="E36" s="40"/>
      <c r="F36" s="40"/>
      <c r="G36" s="40"/>
      <c r="H36" s="40"/>
      <c r="I36" s="40"/>
      <c r="J36" s="40"/>
      <c r="K36" s="40"/>
      <c r="L36" s="40"/>
    </row>
    <row r="37" spans="1:12">
      <c r="A37" s="44" t="s">
        <v>164</v>
      </c>
      <c r="B37" s="45"/>
      <c r="C37" s="52">
        <f>A124840824R_Latest</f>
        <v>807.64200000000005</v>
      </c>
      <c r="D37" s="52">
        <v>100</v>
      </c>
      <c r="E37" s="40"/>
      <c r="F37" s="40"/>
      <c r="G37" s="40"/>
      <c r="H37" s="40"/>
      <c r="I37" s="40"/>
      <c r="J37" s="40"/>
      <c r="K37" s="40"/>
      <c r="L37" s="40"/>
    </row>
    <row r="38" spans="1:12">
      <c r="A38" s="53"/>
      <c r="B38" s="54"/>
      <c r="C38" s="40"/>
      <c r="D38" s="55"/>
      <c r="E38" s="40"/>
      <c r="F38" s="40"/>
      <c r="G38" s="40"/>
      <c r="H38" s="40"/>
      <c r="I38" s="40"/>
      <c r="J38" s="40"/>
      <c r="K38" s="40"/>
      <c r="L38" s="40"/>
    </row>
    <row r="39" spans="1:12">
      <c r="A39" s="38"/>
      <c r="B39" s="38"/>
      <c r="C39" s="40"/>
      <c r="D39" s="55"/>
      <c r="E39" s="40"/>
      <c r="F39" s="40"/>
      <c r="G39" s="40"/>
      <c r="H39" s="40"/>
      <c r="I39" s="40"/>
      <c r="J39" s="40"/>
      <c r="K39" s="40"/>
      <c r="L39" s="40"/>
    </row>
    <row r="40" spans="1:12">
      <c r="A40" s="30" t="s">
        <v>165</v>
      </c>
      <c r="B40" s="56"/>
      <c r="C40" s="40"/>
      <c r="D40" s="55"/>
      <c r="E40" s="40"/>
      <c r="F40" s="40"/>
      <c r="G40" s="40"/>
      <c r="H40" s="40"/>
      <c r="I40" s="40"/>
      <c r="J40" s="40"/>
      <c r="K40" s="40"/>
      <c r="L40" s="40"/>
    </row>
  </sheetData>
  <mergeCells count="2">
    <mergeCell ref="B6:L6"/>
    <mergeCell ref="A8:H8"/>
  </mergeCells>
  <hyperlinks>
    <hyperlink ref="A40" r:id="rId1" display="© Commonwealth of Australia 2015" xr:uid="{94B87F97-B7E2-41C9-A269-E9D366E81BA8}"/>
  </hyperlinks>
  <pageMargins left="0.74803149606299213" right="0.74803149606299213" top="0.98425196850393704" bottom="0.98425196850393704" header="0.51181102362204722" footer="0.51181102362204722"/>
  <pageSetup paperSize="8" scale="60" fitToHeight="0" orientation="portrait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4BE21-D8CB-4EDD-A9A6-4F051FB7F671}">
  <sheetPr>
    <pageSetUpPr fitToPage="1"/>
  </sheetPr>
  <dimension ref="A1:L40"/>
  <sheetViews>
    <sheetView zoomScaleNormal="100" workbookViewId="0">
      <pane ySplit="8" topLeftCell="A9" activePane="bottomLeft" state="frozen"/>
      <selection activeCell="Z1" sqref="Z1"/>
      <selection pane="bottomLeft"/>
    </sheetView>
  </sheetViews>
  <sheetFormatPr defaultRowHeight="15" customHeight="1"/>
  <cols>
    <col min="1" max="1" width="3" customWidth="1"/>
    <col min="2" max="2" width="75.7109375" customWidth="1"/>
    <col min="3" max="10" width="12.5703125" customWidth="1"/>
    <col min="11" max="11" width="13.7109375" customWidth="1"/>
    <col min="12" max="12" width="13.42578125" customWidth="1"/>
    <col min="233" max="244" width="9.140625" customWidth="1"/>
    <col min="248" max="248" width="9.140625" customWidth="1"/>
    <col min="489" max="500" width="9.140625" customWidth="1"/>
    <col min="504" max="504" width="9.140625" customWidth="1"/>
    <col min="745" max="756" width="9.140625" customWidth="1"/>
    <col min="760" max="760" width="9.140625" customWidth="1"/>
    <col min="1001" max="1012" width="9.140625" customWidth="1"/>
    <col min="1016" max="1016" width="9.140625" customWidth="1"/>
    <col min="1257" max="1268" width="9.140625" customWidth="1"/>
    <col min="1272" max="1272" width="9.140625" customWidth="1"/>
    <col min="1513" max="1524" width="9.140625" customWidth="1"/>
    <col min="1528" max="1528" width="9.140625" customWidth="1"/>
    <col min="1769" max="1780" width="9.140625" customWidth="1"/>
    <col min="1784" max="1784" width="9.140625" customWidth="1"/>
    <col min="2025" max="2036" width="9.140625" customWidth="1"/>
    <col min="2040" max="2040" width="9.140625" customWidth="1"/>
    <col min="2281" max="2292" width="9.140625" customWidth="1"/>
    <col min="2296" max="2296" width="9.140625" customWidth="1"/>
    <col min="2537" max="2548" width="9.140625" customWidth="1"/>
    <col min="2552" max="2552" width="9.140625" customWidth="1"/>
    <col min="2793" max="2804" width="9.140625" customWidth="1"/>
    <col min="2808" max="2808" width="9.140625" customWidth="1"/>
    <col min="3049" max="3060" width="9.140625" customWidth="1"/>
    <col min="3064" max="3064" width="9.140625" customWidth="1"/>
    <col min="3305" max="3316" width="9.140625" customWidth="1"/>
    <col min="3320" max="3320" width="9.140625" customWidth="1"/>
    <col min="3561" max="3572" width="9.140625" customWidth="1"/>
    <col min="3576" max="3576" width="9.140625" customWidth="1"/>
    <col min="3817" max="3828" width="9.140625" customWidth="1"/>
    <col min="3832" max="3832" width="9.140625" customWidth="1"/>
    <col min="4073" max="4084" width="9.140625" customWidth="1"/>
    <col min="4088" max="4088" width="9.140625" customWidth="1"/>
    <col min="4329" max="4340" width="9.140625" customWidth="1"/>
    <col min="4344" max="4344" width="9.140625" customWidth="1"/>
    <col min="4585" max="4596" width="9.140625" customWidth="1"/>
    <col min="4600" max="4600" width="9.140625" customWidth="1"/>
    <col min="4841" max="4852" width="9.140625" customWidth="1"/>
    <col min="4856" max="4856" width="9.140625" customWidth="1"/>
    <col min="5097" max="5108" width="9.140625" customWidth="1"/>
    <col min="5112" max="5112" width="9.140625" customWidth="1"/>
    <col min="5353" max="5364" width="9.140625" customWidth="1"/>
    <col min="5368" max="5368" width="9.140625" customWidth="1"/>
    <col min="5609" max="5620" width="9.140625" customWidth="1"/>
    <col min="5624" max="5624" width="9.140625" customWidth="1"/>
    <col min="5865" max="5876" width="9.140625" customWidth="1"/>
    <col min="5880" max="5880" width="9.140625" customWidth="1"/>
    <col min="6121" max="6132" width="9.140625" customWidth="1"/>
    <col min="6136" max="6136" width="9.140625" customWidth="1"/>
    <col min="6377" max="6388" width="9.140625" customWidth="1"/>
    <col min="6392" max="6392" width="9.140625" customWidth="1"/>
    <col min="6633" max="6644" width="9.140625" customWidth="1"/>
    <col min="6648" max="6648" width="9.140625" customWidth="1"/>
    <col min="6889" max="6900" width="9.140625" customWidth="1"/>
    <col min="6904" max="6904" width="9.140625" customWidth="1"/>
    <col min="7145" max="7156" width="9.140625" customWidth="1"/>
    <col min="7160" max="7160" width="9.140625" customWidth="1"/>
    <col min="7401" max="7412" width="9.140625" customWidth="1"/>
    <col min="7416" max="7416" width="9.140625" customWidth="1"/>
    <col min="7657" max="7668" width="9.140625" customWidth="1"/>
    <col min="7672" max="7672" width="9.140625" customWidth="1"/>
    <col min="7913" max="7924" width="9.140625" customWidth="1"/>
    <col min="7928" max="7928" width="9.140625" customWidth="1"/>
    <col min="8169" max="8180" width="9.140625" customWidth="1"/>
    <col min="8184" max="8184" width="9.140625" customWidth="1"/>
    <col min="8425" max="8436" width="9.140625" customWidth="1"/>
    <col min="8440" max="8440" width="9.140625" customWidth="1"/>
    <col min="8681" max="8692" width="9.140625" customWidth="1"/>
    <col min="8696" max="8696" width="9.140625" customWidth="1"/>
    <col min="8937" max="8948" width="9.140625" customWidth="1"/>
    <col min="8952" max="8952" width="9.140625" customWidth="1"/>
    <col min="9193" max="9204" width="9.140625" customWidth="1"/>
    <col min="9208" max="9208" width="9.140625" customWidth="1"/>
    <col min="9449" max="9460" width="9.140625" customWidth="1"/>
    <col min="9464" max="9464" width="9.140625" customWidth="1"/>
    <col min="9705" max="9716" width="9.140625" customWidth="1"/>
    <col min="9720" max="9720" width="9.140625" customWidth="1"/>
    <col min="9961" max="9972" width="9.140625" customWidth="1"/>
    <col min="9976" max="9976" width="9.140625" customWidth="1"/>
    <col min="10217" max="10228" width="9.140625" customWidth="1"/>
    <col min="10232" max="10232" width="9.140625" customWidth="1"/>
    <col min="10473" max="10484" width="9.140625" customWidth="1"/>
    <col min="10488" max="10488" width="9.140625" customWidth="1"/>
    <col min="10729" max="10740" width="9.140625" customWidth="1"/>
    <col min="10744" max="10744" width="9.140625" customWidth="1"/>
    <col min="10985" max="10996" width="9.140625" customWidth="1"/>
    <col min="11000" max="11000" width="9.140625" customWidth="1"/>
    <col min="11241" max="11252" width="9.140625" customWidth="1"/>
    <col min="11256" max="11256" width="9.140625" customWidth="1"/>
    <col min="11497" max="11508" width="9.140625" customWidth="1"/>
    <col min="11512" max="11512" width="9.140625" customWidth="1"/>
    <col min="11753" max="11764" width="9.140625" customWidth="1"/>
    <col min="11768" max="11768" width="9.140625" customWidth="1"/>
    <col min="12009" max="12020" width="9.140625" customWidth="1"/>
    <col min="12024" max="12024" width="9.140625" customWidth="1"/>
    <col min="12265" max="12276" width="9.140625" customWidth="1"/>
    <col min="12280" max="12280" width="9.140625" customWidth="1"/>
    <col min="12521" max="12532" width="9.140625" customWidth="1"/>
    <col min="12536" max="12536" width="9.140625" customWidth="1"/>
    <col min="12777" max="12788" width="9.140625" customWidth="1"/>
    <col min="12792" max="12792" width="9.140625" customWidth="1"/>
    <col min="13033" max="13044" width="9.140625" customWidth="1"/>
    <col min="13048" max="13048" width="9.140625" customWidth="1"/>
    <col min="13289" max="13300" width="9.140625" customWidth="1"/>
    <col min="13304" max="13304" width="9.140625" customWidth="1"/>
    <col min="13545" max="13556" width="9.140625" customWidth="1"/>
    <col min="13560" max="13560" width="9.140625" customWidth="1"/>
    <col min="13801" max="13812" width="9.140625" customWidth="1"/>
    <col min="13816" max="13816" width="9.140625" customWidth="1"/>
    <col min="14057" max="14068" width="9.140625" customWidth="1"/>
    <col min="14072" max="14072" width="9.140625" customWidth="1"/>
    <col min="14313" max="14324" width="9.140625" customWidth="1"/>
    <col min="14328" max="14328" width="9.140625" customWidth="1"/>
    <col min="14569" max="14580" width="9.140625" customWidth="1"/>
    <col min="14584" max="14584" width="9.140625" customWidth="1"/>
    <col min="14825" max="14836" width="9.140625" customWidth="1"/>
    <col min="14840" max="14840" width="9.140625" customWidth="1"/>
    <col min="15081" max="15092" width="9.140625" customWidth="1"/>
    <col min="15096" max="15096" width="9.140625" customWidth="1"/>
    <col min="15337" max="15348" width="9.140625" customWidth="1"/>
    <col min="15352" max="15352" width="9.140625" customWidth="1"/>
    <col min="15593" max="15604" width="9.140625" customWidth="1"/>
    <col min="15608" max="15608" width="9.140625" customWidth="1"/>
    <col min="15849" max="15860" width="9.140625" customWidth="1"/>
    <col min="15864" max="15864" width="9.140625" customWidth="1"/>
    <col min="16105" max="16116" width="9.140625" customWidth="1"/>
    <col min="16120" max="16120" width="9.140625" customWidth="1"/>
  </cols>
  <sheetData>
    <row r="1" spans="1:12" ht="11.25" customHeight="1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15.95" customHeight="1">
      <c r="A2" s="21"/>
      <c r="B2" s="32" t="s">
        <v>112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11.25" customHeight="1">
      <c r="A3" s="2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 ht="11.25" customHeight="1">
      <c r="A4" s="2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ht="15.95" customHeight="1">
      <c r="A5" s="31"/>
      <c r="B5" s="33" t="s">
        <v>113</v>
      </c>
      <c r="C5" s="31"/>
      <c r="D5" s="31"/>
      <c r="E5" s="31"/>
      <c r="F5" s="31"/>
      <c r="G5" s="31"/>
      <c r="H5" s="31"/>
      <c r="I5" s="31"/>
      <c r="J5" s="31"/>
      <c r="K5" s="31"/>
      <c r="L5" s="31"/>
    </row>
    <row r="6" spans="1:12" ht="15.95" customHeight="1">
      <c r="A6" s="31"/>
      <c r="B6" s="67" t="s">
        <v>114</v>
      </c>
      <c r="C6" s="67"/>
      <c r="D6" s="67"/>
      <c r="E6" s="67"/>
      <c r="F6" s="67"/>
      <c r="G6" s="67"/>
      <c r="H6" s="67"/>
      <c r="I6" s="67"/>
      <c r="J6" s="67"/>
      <c r="K6" s="67"/>
      <c r="L6" s="67"/>
    </row>
    <row r="7" spans="1:12" ht="15.95" customHeight="1">
      <c r="A7" s="31"/>
      <c r="B7" s="34" t="str">
        <f>Contents!B7</f>
        <v>Released at 11:30 am (Canberra time) Wed 7 Jul 2021</v>
      </c>
      <c r="C7" s="31"/>
      <c r="D7" s="31"/>
      <c r="E7" s="31"/>
      <c r="F7" s="31"/>
      <c r="G7" s="31"/>
      <c r="H7" s="31"/>
      <c r="I7" s="31"/>
      <c r="J7" s="31"/>
      <c r="K7" s="31"/>
      <c r="L7" s="31"/>
    </row>
    <row r="8" spans="1:12" ht="15.75" customHeight="1">
      <c r="A8" s="68" t="str">
        <f>Contents!C12</f>
        <v>Table 12.2 - Time Series IDs</v>
      </c>
      <c r="B8" s="68"/>
      <c r="C8" s="68"/>
      <c r="D8" s="68"/>
      <c r="E8" s="68"/>
      <c r="F8" s="68"/>
      <c r="G8" s="68"/>
      <c r="H8" s="68"/>
      <c r="I8" s="35"/>
      <c r="J8" s="36"/>
      <c r="K8" s="37"/>
      <c r="L8" s="37"/>
    </row>
    <row r="9" spans="1:12" ht="26.25" customHeight="1">
      <c r="A9" s="38"/>
      <c r="B9" s="38"/>
      <c r="C9" s="39" t="s">
        <v>135</v>
      </c>
      <c r="D9" s="39" t="s">
        <v>136</v>
      </c>
      <c r="E9" s="40"/>
      <c r="F9" s="40"/>
      <c r="G9" s="40"/>
      <c r="H9" s="41"/>
      <c r="I9" s="40"/>
      <c r="J9" s="40"/>
      <c r="K9" s="40"/>
      <c r="L9" s="40"/>
    </row>
    <row r="10" spans="1:12">
      <c r="A10" s="42"/>
      <c r="B10" s="42"/>
      <c r="C10" s="43" t="s">
        <v>137</v>
      </c>
      <c r="D10" s="43" t="s">
        <v>138</v>
      </c>
      <c r="E10" s="41"/>
      <c r="F10" s="40"/>
      <c r="G10" s="40"/>
      <c r="H10" s="40"/>
      <c r="I10" s="40"/>
      <c r="J10" s="40"/>
      <c r="K10" s="40"/>
      <c r="L10" s="40"/>
    </row>
    <row r="11" spans="1:12">
      <c r="A11" s="57" t="s">
        <v>139</v>
      </c>
      <c r="B11" s="38"/>
      <c r="C11" s="40"/>
      <c r="D11" s="40"/>
      <c r="E11" s="41"/>
      <c r="F11" s="40"/>
      <c r="G11" s="40"/>
      <c r="H11" s="40"/>
      <c r="I11" s="40"/>
      <c r="J11" s="40"/>
      <c r="K11" s="40"/>
      <c r="L11" s="40"/>
    </row>
    <row r="12" spans="1:12">
      <c r="A12" s="38"/>
      <c r="B12" s="38" t="s">
        <v>140</v>
      </c>
      <c r="C12" s="19" t="s">
        <v>69</v>
      </c>
      <c r="D12" s="19" t="s">
        <v>95</v>
      </c>
      <c r="E12" s="41"/>
      <c r="F12" s="40"/>
      <c r="G12" s="40"/>
      <c r="H12" s="40"/>
      <c r="I12" s="40"/>
      <c r="J12" s="40"/>
      <c r="K12" s="40"/>
      <c r="L12" s="40"/>
    </row>
    <row r="13" spans="1:12">
      <c r="A13" s="38"/>
      <c r="B13" s="58" t="s">
        <v>141</v>
      </c>
      <c r="C13" s="19" t="s">
        <v>70</v>
      </c>
      <c r="D13" s="19" t="s">
        <v>96</v>
      </c>
      <c r="E13" s="41"/>
      <c r="F13" s="40"/>
      <c r="G13" s="40"/>
      <c r="H13" s="40"/>
      <c r="I13" s="40"/>
      <c r="J13" s="40"/>
      <c r="K13" s="40"/>
      <c r="L13" s="40"/>
    </row>
    <row r="14" spans="1:12">
      <c r="A14" s="38"/>
      <c r="B14" s="58" t="s">
        <v>142</v>
      </c>
      <c r="C14" s="19" t="s">
        <v>71</v>
      </c>
      <c r="D14" s="19" t="s">
        <v>97</v>
      </c>
      <c r="E14" s="41"/>
      <c r="F14" s="40"/>
      <c r="G14" s="40"/>
      <c r="H14" s="40"/>
      <c r="I14" s="40"/>
      <c r="J14" s="40"/>
      <c r="K14" s="40"/>
      <c r="L14" s="40"/>
    </row>
    <row r="15" spans="1:12">
      <c r="A15" s="38"/>
      <c r="B15" s="58" t="s">
        <v>143</v>
      </c>
      <c r="C15" s="19" t="s">
        <v>72</v>
      </c>
      <c r="D15" s="19" t="s">
        <v>98</v>
      </c>
      <c r="E15" s="41"/>
      <c r="F15" s="40"/>
      <c r="G15" s="40"/>
      <c r="H15" s="40"/>
      <c r="I15" s="40"/>
      <c r="J15" s="40"/>
      <c r="K15" s="40"/>
      <c r="L15" s="40"/>
    </row>
    <row r="16" spans="1:12">
      <c r="A16" s="38"/>
      <c r="B16" s="59" t="s">
        <v>144</v>
      </c>
      <c r="C16" s="19" t="s">
        <v>73</v>
      </c>
      <c r="D16" s="19" t="s">
        <v>99</v>
      </c>
      <c r="E16" s="55"/>
      <c r="F16" s="40"/>
      <c r="G16" s="40"/>
      <c r="H16" s="40"/>
      <c r="I16" s="40"/>
      <c r="J16" s="40"/>
      <c r="K16" s="40"/>
      <c r="L16" s="40"/>
    </row>
    <row r="17" spans="1:12">
      <c r="A17" s="38"/>
      <c r="B17" s="59" t="s">
        <v>145</v>
      </c>
      <c r="C17" s="19" t="s">
        <v>74</v>
      </c>
      <c r="D17" s="19" t="s">
        <v>100</v>
      </c>
      <c r="E17" s="55"/>
      <c r="F17" s="40"/>
      <c r="G17" s="40"/>
      <c r="H17" s="40"/>
      <c r="I17" s="40"/>
      <c r="J17" s="40"/>
      <c r="K17" s="40"/>
      <c r="L17" s="40"/>
    </row>
    <row r="18" spans="1:12">
      <c r="A18" s="38"/>
      <c r="B18" s="58" t="s">
        <v>146</v>
      </c>
      <c r="C18" s="19" t="s">
        <v>75</v>
      </c>
      <c r="D18" s="19" t="s">
        <v>101</v>
      </c>
      <c r="E18" s="55"/>
      <c r="F18" s="40"/>
      <c r="G18" s="40"/>
      <c r="H18" s="40"/>
      <c r="I18" s="40"/>
      <c r="J18" s="40"/>
      <c r="K18" s="40"/>
      <c r="L18" s="40"/>
    </row>
    <row r="19" spans="1:12">
      <c r="A19" s="38"/>
      <c r="B19" s="58" t="s">
        <v>147</v>
      </c>
      <c r="C19" s="19" t="s">
        <v>76</v>
      </c>
      <c r="D19" s="19" t="s">
        <v>102</v>
      </c>
      <c r="E19" s="55"/>
      <c r="F19" s="40"/>
      <c r="G19" s="40"/>
      <c r="H19" s="40"/>
      <c r="I19" s="40"/>
      <c r="J19" s="40"/>
      <c r="K19" s="40"/>
      <c r="L19" s="40"/>
    </row>
    <row r="20" spans="1:12">
      <c r="A20" s="38"/>
      <c r="B20" s="58" t="s">
        <v>148</v>
      </c>
      <c r="C20" s="19" t="s">
        <v>77</v>
      </c>
      <c r="D20" s="19" t="s">
        <v>103</v>
      </c>
      <c r="E20" s="55"/>
      <c r="F20" s="40"/>
      <c r="G20" s="40"/>
      <c r="H20" s="40"/>
      <c r="I20" s="40"/>
      <c r="J20" s="40"/>
      <c r="K20" s="40"/>
      <c r="L20" s="40"/>
    </row>
    <row r="21" spans="1:12">
      <c r="A21" s="38"/>
      <c r="B21" s="58" t="s">
        <v>149</v>
      </c>
      <c r="C21" s="19" t="s">
        <v>78</v>
      </c>
      <c r="D21" s="19" t="s">
        <v>104</v>
      </c>
      <c r="E21" s="55"/>
      <c r="F21" s="40"/>
      <c r="G21" s="40"/>
      <c r="H21" s="40"/>
      <c r="I21" s="40"/>
      <c r="J21" s="40"/>
      <c r="K21" s="40"/>
      <c r="L21" s="40"/>
    </row>
    <row r="22" spans="1:12">
      <c r="A22" s="38"/>
      <c r="B22" s="58" t="s">
        <v>150</v>
      </c>
      <c r="C22" s="19" t="s">
        <v>79</v>
      </c>
      <c r="D22" s="19" t="s">
        <v>105</v>
      </c>
      <c r="E22" s="55"/>
      <c r="F22" s="40"/>
      <c r="G22" s="40"/>
      <c r="H22" s="40"/>
      <c r="I22" s="40"/>
      <c r="J22" s="40"/>
      <c r="K22" s="40"/>
      <c r="L22" s="40"/>
    </row>
    <row r="23" spans="1:12">
      <c r="A23" s="38"/>
      <c r="B23" s="58" t="s">
        <v>151</v>
      </c>
      <c r="C23" s="19" t="s">
        <v>80</v>
      </c>
      <c r="D23" s="19" t="s">
        <v>106</v>
      </c>
      <c r="E23" s="55"/>
      <c r="F23" s="40"/>
      <c r="G23" s="40"/>
      <c r="H23" s="40"/>
      <c r="I23" s="40"/>
      <c r="J23" s="40"/>
      <c r="K23" s="40"/>
      <c r="L23" s="40"/>
    </row>
    <row r="24" spans="1:12">
      <c r="A24" s="38"/>
      <c r="B24" s="58" t="s">
        <v>152</v>
      </c>
      <c r="C24" s="19" t="s">
        <v>81</v>
      </c>
      <c r="D24" s="19" t="s">
        <v>107</v>
      </c>
      <c r="E24" s="55"/>
      <c r="F24" s="40"/>
      <c r="G24" s="40"/>
      <c r="H24" s="40"/>
      <c r="I24" s="40"/>
      <c r="J24" s="40"/>
      <c r="K24" s="40"/>
      <c r="L24" s="40"/>
    </row>
    <row r="25" spans="1:12">
      <c r="A25" s="38"/>
      <c r="B25" s="60" t="s">
        <v>153</v>
      </c>
      <c r="C25" s="19" t="s">
        <v>82</v>
      </c>
      <c r="D25" s="19" t="s">
        <v>108</v>
      </c>
      <c r="E25" s="55"/>
      <c r="F25" s="40"/>
      <c r="G25" s="40"/>
      <c r="H25" s="40"/>
      <c r="I25" s="40"/>
      <c r="J25" s="40"/>
      <c r="K25" s="40"/>
      <c r="L25" s="40"/>
    </row>
    <row r="26" spans="1:12">
      <c r="A26" s="38"/>
      <c r="B26" s="58" t="s">
        <v>154</v>
      </c>
      <c r="C26" s="19" t="s">
        <v>83</v>
      </c>
      <c r="D26" s="19" t="s">
        <v>109</v>
      </c>
      <c r="E26" s="55"/>
      <c r="F26" s="40"/>
      <c r="G26" s="40"/>
      <c r="H26" s="40"/>
      <c r="I26" s="40"/>
      <c r="J26" s="40"/>
      <c r="K26" s="40"/>
      <c r="L26" s="40"/>
    </row>
    <row r="27" spans="1:12">
      <c r="A27" s="38"/>
      <c r="B27" s="58" t="s">
        <v>155</v>
      </c>
      <c r="C27" s="19" t="s">
        <v>84</v>
      </c>
      <c r="D27" s="19" t="s">
        <v>110</v>
      </c>
      <c r="E27" s="55"/>
      <c r="F27" s="40"/>
      <c r="G27" s="40"/>
      <c r="H27" s="40"/>
      <c r="I27" s="40"/>
      <c r="J27" s="40"/>
      <c r="K27" s="40"/>
      <c r="L27" s="40"/>
    </row>
    <row r="28" spans="1:12">
      <c r="A28" s="38"/>
      <c r="B28" s="38" t="s">
        <v>156</v>
      </c>
      <c r="C28" s="19" t="s">
        <v>85</v>
      </c>
      <c r="D28" s="19" t="s">
        <v>111</v>
      </c>
      <c r="E28" s="55"/>
      <c r="F28" s="40"/>
      <c r="G28" s="40"/>
      <c r="H28" s="40"/>
      <c r="I28" s="40"/>
      <c r="J28" s="40"/>
      <c r="K28" s="40"/>
      <c r="L28" s="40"/>
    </row>
    <row r="29" spans="1:12">
      <c r="A29" s="57" t="s">
        <v>157</v>
      </c>
      <c r="B29" s="38"/>
      <c r="C29" s="47"/>
      <c r="D29" s="47"/>
      <c r="E29" s="55"/>
      <c r="F29" s="40"/>
      <c r="G29" s="40"/>
      <c r="H29" s="40"/>
      <c r="I29" s="40"/>
      <c r="J29" s="40"/>
      <c r="K29" s="40"/>
      <c r="L29" s="40"/>
    </row>
    <row r="30" spans="1:12">
      <c r="A30" s="38"/>
      <c r="B30" s="61" t="s">
        <v>158</v>
      </c>
      <c r="C30" s="19" t="s">
        <v>62</v>
      </c>
      <c r="D30" s="19" t="s">
        <v>88</v>
      </c>
      <c r="E30" s="55"/>
      <c r="F30" s="40"/>
      <c r="G30" s="40"/>
      <c r="H30" s="40"/>
      <c r="I30" s="40"/>
      <c r="J30" s="40"/>
      <c r="K30" s="40"/>
      <c r="L30" s="40"/>
    </row>
    <row r="31" spans="1:12">
      <c r="A31" s="38"/>
      <c r="B31" s="58" t="s">
        <v>159</v>
      </c>
      <c r="C31" s="19" t="s">
        <v>63</v>
      </c>
      <c r="D31" s="19" t="s">
        <v>89</v>
      </c>
      <c r="E31" s="55"/>
      <c r="F31" s="40"/>
      <c r="G31" s="40"/>
      <c r="H31" s="40"/>
      <c r="I31" s="40"/>
      <c r="J31" s="40"/>
      <c r="K31" s="40"/>
      <c r="L31" s="40"/>
    </row>
    <row r="32" spans="1:12">
      <c r="A32" s="38"/>
      <c r="B32" s="58" t="s">
        <v>160</v>
      </c>
      <c r="C32" s="19" t="s">
        <v>64</v>
      </c>
      <c r="D32" s="19" t="s">
        <v>90</v>
      </c>
      <c r="E32" s="55"/>
      <c r="F32" s="40"/>
      <c r="G32" s="40"/>
      <c r="H32" s="40"/>
      <c r="I32" s="40"/>
      <c r="J32" s="40"/>
      <c r="K32" s="40"/>
      <c r="L32" s="40"/>
    </row>
    <row r="33" spans="1:12">
      <c r="A33" s="38"/>
      <c r="B33" s="58" t="s">
        <v>161</v>
      </c>
      <c r="C33" s="19" t="s">
        <v>65</v>
      </c>
      <c r="D33" s="19" t="s">
        <v>91</v>
      </c>
      <c r="E33" s="55"/>
      <c r="F33" s="40"/>
      <c r="G33" s="40"/>
      <c r="H33" s="40"/>
      <c r="I33" s="40"/>
      <c r="J33" s="40"/>
      <c r="K33" s="40"/>
      <c r="L33" s="40"/>
    </row>
    <row r="34" spans="1:12">
      <c r="A34" s="38"/>
      <c r="B34" s="61" t="s">
        <v>162</v>
      </c>
      <c r="C34" s="19" t="s">
        <v>66</v>
      </c>
      <c r="D34" s="19" t="s">
        <v>92</v>
      </c>
      <c r="E34" s="55"/>
      <c r="F34" s="40"/>
      <c r="G34" s="40"/>
      <c r="H34" s="40"/>
      <c r="I34" s="40"/>
      <c r="J34" s="40"/>
      <c r="K34" s="40"/>
      <c r="L34" s="40"/>
    </row>
    <row r="35" spans="1:12">
      <c r="A35" s="38"/>
      <c r="B35" s="58" t="s">
        <v>162</v>
      </c>
      <c r="C35" s="19" t="s">
        <v>67</v>
      </c>
      <c r="D35" s="19" t="s">
        <v>93</v>
      </c>
      <c r="E35" s="55"/>
      <c r="F35" s="40"/>
      <c r="G35" s="40"/>
      <c r="H35" s="40"/>
      <c r="I35" s="40"/>
      <c r="J35" s="40"/>
      <c r="K35" s="40"/>
      <c r="L35" s="40"/>
    </row>
    <row r="36" spans="1:12">
      <c r="A36" s="38"/>
      <c r="B36" s="58" t="s">
        <v>163</v>
      </c>
      <c r="C36" s="19" t="s">
        <v>68</v>
      </c>
      <c r="D36" s="19" t="s">
        <v>94</v>
      </c>
      <c r="E36" s="55"/>
      <c r="F36" s="40"/>
      <c r="G36" s="40"/>
      <c r="H36" s="40"/>
      <c r="I36" s="40"/>
      <c r="J36" s="40"/>
      <c r="K36" s="40"/>
      <c r="L36" s="40"/>
    </row>
    <row r="37" spans="1:12">
      <c r="A37" s="57" t="s">
        <v>164</v>
      </c>
      <c r="B37" s="38"/>
      <c r="C37" s="19" t="s">
        <v>61</v>
      </c>
      <c r="D37" s="47"/>
      <c r="E37" s="55"/>
      <c r="F37" s="40"/>
      <c r="G37" s="40"/>
      <c r="H37" s="40"/>
      <c r="I37" s="40"/>
      <c r="J37" s="40"/>
      <c r="K37" s="40"/>
      <c r="L37" s="40"/>
    </row>
    <row r="38" spans="1:12">
      <c r="A38" s="53"/>
      <c r="B38" s="54"/>
      <c r="C38" s="40"/>
      <c r="D38" s="40"/>
      <c r="E38" s="40"/>
      <c r="F38" s="55"/>
      <c r="G38" s="40"/>
      <c r="H38" s="40"/>
      <c r="I38" s="40"/>
      <c r="J38" s="40"/>
      <c r="K38" s="40"/>
      <c r="L38" s="40"/>
    </row>
    <row r="39" spans="1:12">
      <c r="A39" s="38"/>
      <c r="B39" s="38"/>
      <c r="C39" s="40"/>
      <c r="D39" s="40"/>
      <c r="E39" s="40"/>
      <c r="F39" s="55"/>
      <c r="G39" s="40"/>
      <c r="H39" s="40"/>
      <c r="I39" s="40"/>
      <c r="J39" s="40"/>
      <c r="K39" s="40"/>
      <c r="L39" s="40"/>
    </row>
    <row r="40" spans="1:12">
      <c r="A40" s="30" t="s">
        <v>165</v>
      </c>
      <c r="B40" s="56"/>
      <c r="C40" s="40"/>
      <c r="D40" s="40"/>
      <c r="E40" s="40"/>
      <c r="F40" s="55"/>
      <c r="G40" s="40"/>
      <c r="H40" s="40"/>
      <c r="I40" s="40"/>
      <c r="J40" s="40"/>
      <c r="K40" s="40"/>
      <c r="L40" s="40"/>
    </row>
  </sheetData>
  <mergeCells count="2">
    <mergeCell ref="B6:L6"/>
    <mergeCell ref="A8:H8"/>
  </mergeCells>
  <hyperlinks>
    <hyperlink ref="A40" r:id="rId1" display="© Commonwealth of Australia 2015" xr:uid="{0A793AE1-C77D-4F99-94EE-52CE5592431C}"/>
    <hyperlink ref="C37" location="A124840824R" display="A124840824R" xr:uid="{9F2D05DA-0C5A-4A87-BE48-8B44F2381CA4}"/>
    <hyperlink ref="C30" location="A124840872J" display="A124840872J" xr:uid="{81B8FD11-28E6-4F15-A742-F141BC85FF37}"/>
    <hyperlink ref="C31" location="A124840952J" display="A124840952J" xr:uid="{4C32DEEC-959F-449D-972D-3F7C3B9F37E3}"/>
    <hyperlink ref="C32" location="A124840776J" display="A124840776J" xr:uid="{07F2E161-81AD-43FC-B1A5-BF9C4B65D9D8}"/>
    <hyperlink ref="C33" location="A124840928J" display="A124840928J" xr:uid="{B2B3F56A-8175-4112-81E1-3A354A052E94}"/>
    <hyperlink ref="C34" location="A124840936J" display="A124840936J" xr:uid="{5B385FBB-103A-4F40-B029-CCE1FC39A98C}"/>
    <hyperlink ref="C35" location="A124840760R" display="A124840760R" xr:uid="{F74F73A0-99C0-4351-A4ED-F783ECAA2504}"/>
    <hyperlink ref="C36" location="A124840800W" display="A124840800W" xr:uid="{730B386B-6453-4921-8EFC-99193E694D74}"/>
    <hyperlink ref="C12" location="A124840896A" display="A124840896A" xr:uid="{18ECFFFA-A4E8-469B-90FF-9E050C07F02A}"/>
    <hyperlink ref="C13" location="A124840832R" display="A124840832R" xr:uid="{C21A26DE-C6A9-4A54-97CE-FC8A919802E6}"/>
    <hyperlink ref="C14" location="A124840904R" display="A124840904R" xr:uid="{A20DC53D-FDB2-44B9-AF20-382C3FD24438}"/>
    <hyperlink ref="C15" location="A124840912R" display="A124840912R" xr:uid="{4538BAF4-E95B-4332-B4D8-D5FD458AFC44}"/>
    <hyperlink ref="C16" location="A124840840R" display="A124840840R" xr:uid="{34368C6D-7829-4C26-8C70-957F3F057609}"/>
    <hyperlink ref="C17" location="A124840848J" display="A124840848J" xr:uid="{F06F4D10-A6E0-42D9-9565-2A0E41F70EEE}"/>
    <hyperlink ref="C18" location="A124840880J" display="A124840880J" xr:uid="{6C8C9059-E226-4487-9A15-53EE58C74DCC}"/>
    <hyperlink ref="C19" location="A124840808R" display="A124840808R" xr:uid="{8FAD2BDB-AE45-426D-B208-56B04DFDFA42}"/>
    <hyperlink ref="C20" location="A124840920R" display="A124840920R" xr:uid="{2E15B328-88B8-478D-8AE7-2A6851216930}"/>
    <hyperlink ref="C21" location="A124840888A" display="A124840888A" xr:uid="{E09CB3CF-6650-49A0-9E24-EB410F622F34}"/>
    <hyperlink ref="C22" location="A124840944J" display="A124840944J" xr:uid="{2FEC11B5-F481-4C5B-B446-36C3281CC91B}"/>
    <hyperlink ref="C23" location="A124840816R" display="A124840816R" xr:uid="{2F8E7024-12BE-4334-9A5D-957492B53344}"/>
    <hyperlink ref="C24" location="A124840768J" display="A124840768J" xr:uid="{DCF3985E-C179-4279-97A4-40996485F795}"/>
    <hyperlink ref="C25" location="A124840784J" display="A124840784J" xr:uid="{40C16E0B-B5B5-46D0-8A23-F80F79AACEF3}"/>
    <hyperlink ref="C26" location="A124840856J" display="A124840856J" xr:uid="{BAAF71A5-E1EB-48ED-BD30-92094A576AD9}"/>
    <hyperlink ref="C27" location="A124840792J" display="A124840792J" xr:uid="{70CE3CC6-CAB6-4889-8174-8F2FDFEDF667}"/>
    <hyperlink ref="C28" location="A124840864J" display="A124840864J" xr:uid="{175EB95F-C585-4CC2-BB53-34D803265934}"/>
    <hyperlink ref="D30" location="A124840874L" display="A124840874L" xr:uid="{9AD2CE80-99B1-44B9-A5CA-5851924055BF}"/>
    <hyperlink ref="D31" location="A124840954L" display="A124840954L" xr:uid="{A532E2AB-A3CB-41B4-89FC-75ECAF126690}"/>
    <hyperlink ref="D32" location="A124840778L" display="A124840778L" xr:uid="{7709D3A5-C88A-4D5C-8897-7D362A1A5860}"/>
    <hyperlink ref="D33" location="A124840930V" display="A124840930V" xr:uid="{3EE8D772-2E21-4EA2-AAF2-27AB34E3B37E}"/>
    <hyperlink ref="D34" location="A124840938L" display="A124840938L" xr:uid="{1E3D85F2-121A-46CD-AE2C-A00A50CA7FF3}"/>
    <hyperlink ref="D35" location="A124840762V" display="A124840762V" xr:uid="{E208A69A-4ECC-4051-A6A4-AAFE9E642E22}"/>
    <hyperlink ref="D36" location="A124840802A" display="A124840802A" xr:uid="{D7D56159-5113-4836-B9B8-AC529E964EAF}"/>
    <hyperlink ref="D12" location="A124840898F" display="A124840898F" xr:uid="{3AABAB40-BE5B-4759-9775-904CD57A3DE7}"/>
    <hyperlink ref="D13" location="A124840834V" display="A124840834V" xr:uid="{107EAE14-A1D3-4894-9CFB-F76A118B4CDE}"/>
    <hyperlink ref="D14" location="A124840906V" display="A124840906V" xr:uid="{542887D1-136E-4024-BA80-F7C03BCE8434}"/>
    <hyperlink ref="D15" location="A124840914V" display="A124840914V" xr:uid="{AB7AD60F-3CBE-4F84-A748-B35A83A85719}"/>
    <hyperlink ref="D16" location="A124840842V" display="A124840842V" xr:uid="{A2B88EFA-275F-49C5-A757-4A9298442F89}"/>
    <hyperlink ref="D17" location="A124840850V" display="A124840850V" xr:uid="{F62F87CB-ED9F-4296-AAC4-63BFAB6D1F26}"/>
    <hyperlink ref="D18" location="A124840882L" display="A124840882L" xr:uid="{27079223-1BC0-4EA0-8D5A-1EF3BE8A9D12}"/>
    <hyperlink ref="D19" location="A124840810A" display="A124840810A" xr:uid="{6CE56801-A72A-4258-8F6C-ECB970D1723D}"/>
    <hyperlink ref="D20" location="A124840922V" display="A124840922V" xr:uid="{0A2289E1-573B-41A5-9621-234F0D5B62AE}"/>
    <hyperlink ref="D21" location="A124840890L" display="A124840890L" xr:uid="{9F1192C0-66CE-45F2-B559-ACC616964F4C}"/>
    <hyperlink ref="D22" location="A124840946L" display="A124840946L" xr:uid="{9083E6B7-D80D-4988-AAB5-7AB0EFD7C565}"/>
    <hyperlink ref="D23" location="A124840818V" display="A124840818V" xr:uid="{9A8C424A-DFA7-4667-87EC-159C3424064C}"/>
    <hyperlink ref="D24" location="A124840770V" display="A124840770V" xr:uid="{28101BAE-D1EC-44D7-A07F-ED5ACEA40EF7}"/>
    <hyperlink ref="D25" location="A124840786L" display="A124840786L" xr:uid="{275F846C-2909-4356-BB34-0D09A42818E9}"/>
    <hyperlink ref="D26" location="A124840858L" display="A124840858L" xr:uid="{1268640C-2281-471E-967D-9098D3C2F0DA}"/>
    <hyperlink ref="D27" location="A124840794L" display="A124840794L" xr:uid="{DDF5A488-E902-4016-AC75-1E147DE93631}"/>
    <hyperlink ref="D28" location="A124840866L" display="A124840866L" xr:uid="{9ABE0E10-F515-4619-AB1B-1C7CED9EC645}"/>
  </hyperlinks>
  <pageMargins left="0.74803149606299213" right="0.74803149606299213" top="0.98425196850393704" bottom="0.98425196850393704" header="0.51181102362204722" footer="0.51181102362204722"/>
  <pageSetup paperSize="8" scale="60" fitToHeight="0" orientation="portrait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62"/>
  <sheetViews>
    <sheetView showGridLines="0" workbookViewId="0">
      <pane ySplit="11" topLeftCell="A12" activePane="bottomLeft" state="frozen"/>
      <selection pane="bottomLeft"/>
    </sheetView>
  </sheetViews>
  <sheetFormatPr defaultColWidth="7.7109375" defaultRowHeight="11.25"/>
  <cols>
    <col min="1" max="1" width="17.85546875" style="11" customWidth="1"/>
    <col min="2" max="2" width="19.140625" style="11" customWidth="1"/>
    <col min="3" max="3" width="30.7109375" style="11" customWidth="1"/>
    <col min="4" max="4" width="7.7109375" style="11"/>
    <col min="5" max="5" width="11" style="11" bestFit="1" customWidth="1"/>
    <col min="6" max="11" width="7.7109375" style="11"/>
    <col min="12" max="12" width="9.7109375" style="11" customWidth="1"/>
    <col min="13" max="25" width="7.7109375" style="11"/>
    <col min="26" max="26" width="7.7109375" style="11" customWidth="1"/>
    <col min="27" max="16384" width="7.7109375" style="11"/>
  </cols>
  <sheetData>
    <row r="2" spans="1:13" ht="12.75">
      <c r="B2" s="13" t="s">
        <v>112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 ht="15.75">
      <c r="B5" s="14" t="s">
        <v>113</v>
      </c>
    </row>
    <row r="6" spans="1:13" ht="15.75" customHeight="1">
      <c r="B6" s="63" t="s">
        <v>114</v>
      </c>
      <c r="C6" s="63"/>
      <c r="D6" s="63"/>
      <c r="E6" s="63"/>
      <c r="F6" s="63"/>
      <c r="G6" s="63"/>
      <c r="H6" s="63"/>
      <c r="I6" s="63"/>
      <c r="J6" s="63"/>
      <c r="K6" s="63"/>
      <c r="L6" s="63"/>
    </row>
    <row r="8" spans="1:13" ht="15">
      <c r="D8" s="16" t="s">
        <v>116</v>
      </c>
    </row>
    <row r="9" spans="1:13" s="17" customFormat="1"/>
    <row r="10" spans="1:13" ht="22.5" customHeight="1">
      <c r="A10" s="18" t="s">
        <v>117</v>
      </c>
      <c r="B10" s="18"/>
      <c r="C10" s="18"/>
      <c r="D10" s="18" t="s">
        <v>50</v>
      </c>
      <c r="E10" s="18" t="s">
        <v>57</v>
      </c>
      <c r="F10" s="18" t="s">
        <v>54</v>
      </c>
      <c r="G10" s="18" t="s">
        <v>55</v>
      </c>
      <c r="H10" s="18" t="s">
        <v>118</v>
      </c>
      <c r="I10" s="18" t="s">
        <v>49</v>
      </c>
      <c r="J10" s="18" t="s">
        <v>51</v>
      </c>
      <c r="K10" s="18" t="s">
        <v>119</v>
      </c>
      <c r="L10" s="18" t="s">
        <v>53</v>
      </c>
    </row>
    <row r="12" spans="1:13">
      <c r="A12" s="11" t="s">
        <v>0</v>
      </c>
      <c r="D12" s="11" t="s">
        <v>59</v>
      </c>
      <c r="E12" s="19" t="s">
        <v>61</v>
      </c>
      <c r="F12" s="10">
        <v>42036</v>
      </c>
      <c r="G12" s="10">
        <v>44228</v>
      </c>
      <c r="H12" s="11">
        <v>7</v>
      </c>
      <c r="I12" s="20" t="s">
        <v>58</v>
      </c>
      <c r="J12" s="11" t="s">
        <v>60</v>
      </c>
      <c r="K12" s="11" t="s">
        <v>121</v>
      </c>
      <c r="L12" s="11">
        <v>2</v>
      </c>
    </row>
    <row r="13" spans="1:13">
      <c r="A13" s="11" t="s">
        <v>1</v>
      </c>
      <c r="D13" s="11" t="s">
        <v>59</v>
      </c>
      <c r="E13" s="19" t="s">
        <v>62</v>
      </c>
      <c r="F13" s="10">
        <v>42036</v>
      </c>
      <c r="G13" s="10">
        <v>44228</v>
      </c>
      <c r="H13" s="11">
        <v>7</v>
      </c>
      <c r="I13" s="20" t="s">
        <v>58</v>
      </c>
      <c r="J13" s="11" t="s">
        <v>60</v>
      </c>
      <c r="K13" s="11" t="s">
        <v>121</v>
      </c>
      <c r="L13" s="11">
        <v>2</v>
      </c>
    </row>
    <row r="14" spans="1:13">
      <c r="A14" s="11" t="s">
        <v>2</v>
      </c>
      <c r="D14" s="11" t="s">
        <v>59</v>
      </c>
      <c r="E14" s="19" t="s">
        <v>63</v>
      </c>
      <c r="F14" s="10">
        <v>42036</v>
      </c>
      <c r="G14" s="10">
        <v>44228</v>
      </c>
      <c r="H14" s="11">
        <v>7</v>
      </c>
      <c r="I14" s="20" t="s">
        <v>58</v>
      </c>
      <c r="J14" s="11" t="s">
        <v>60</v>
      </c>
      <c r="K14" s="11" t="s">
        <v>121</v>
      </c>
      <c r="L14" s="11">
        <v>2</v>
      </c>
    </row>
    <row r="15" spans="1:13">
      <c r="A15" s="11" t="s">
        <v>3</v>
      </c>
      <c r="D15" s="11" t="s">
        <v>59</v>
      </c>
      <c r="E15" s="19" t="s">
        <v>64</v>
      </c>
      <c r="F15" s="10">
        <v>42036</v>
      </c>
      <c r="G15" s="10">
        <v>44228</v>
      </c>
      <c r="H15" s="11">
        <v>7</v>
      </c>
      <c r="I15" s="20" t="s">
        <v>58</v>
      </c>
      <c r="J15" s="11" t="s">
        <v>60</v>
      </c>
      <c r="K15" s="11" t="s">
        <v>121</v>
      </c>
      <c r="L15" s="11">
        <v>2</v>
      </c>
    </row>
    <row r="16" spans="1:13">
      <c r="A16" s="11" t="s">
        <v>4</v>
      </c>
      <c r="D16" s="11" t="s">
        <v>59</v>
      </c>
      <c r="E16" s="19" t="s">
        <v>65</v>
      </c>
      <c r="F16" s="10">
        <v>42036</v>
      </c>
      <c r="G16" s="10">
        <v>44228</v>
      </c>
      <c r="H16" s="11">
        <v>7</v>
      </c>
      <c r="I16" s="20" t="s">
        <v>58</v>
      </c>
      <c r="J16" s="11" t="s">
        <v>60</v>
      </c>
      <c r="K16" s="11" t="s">
        <v>121</v>
      </c>
      <c r="L16" s="11">
        <v>2</v>
      </c>
    </row>
    <row r="17" spans="1:12">
      <c r="A17" s="11" t="s">
        <v>5</v>
      </c>
      <c r="D17" s="11" t="s">
        <v>59</v>
      </c>
      <c r="E17" s="19" t="s">
        <v>66</v>
      </c>
      <c r="F17" s="10">
        <v>42036</v>
      </c>
      <c r="G17" s="10">
        <v>44228</v>
      </c>
      <c r="H17" s="11">
        <v>7</v>
      </c>
      <c r="I17" s="20" t="s">
        <v>58</v>
      </c>
      <c r="J17" s="11" t="s">
        <v>60</v>
      </c>
      <c r="K17" s="11" t="s">
        <v>121</v>
      </c>
      <c r="L17" s="11">
        <v>2</v>
      </c>
    </row>
    <row r="18" spans="1:12">
      <c r="A18" s="11" t="s">
        <v>6</v>
      </c>
      <c r="D18" s="11" t="s">
        <v>59</v>
      </c>
      <c r="E18" s="19" t="s">
        <v>67</v>
      </c>
      <c r="F18" s="10">
        <v>42036</v>
      </c>
      <c r="G18" s="10">
        <v>44228</v>
      </c>
      <c r="H18" s="11">
        <v>7</v>
      </c>
      <c r="I18" s="20" t="s">
        <v>58</v>
      </c>
      <c r="J18" s="11" t="s">
        <v>60</v>
      </c>
      <c r="K18" s="11" t="s">
        <v>121</v>
      </c>
      <c r="L18" s="11">
        <v>2</v>
      </c>
    </row>
    <row r="19" spans="1:12">
      <c r="A19" s="11" t="s">
        <v>7</v>
      </c>
      <c r="D19" s="11" t="s">
        <v>59</v>
      </c>
      <c r="E19" s="19" t="s">
        <v>68</v>
      </c>
      <c r="F19" s="10">
        <v>42036</v>
      </c>
      <c r="G19" s="10">
        <v>44228</v>
      </c>
      <c r="H19" s="11">
        <v>7</v>
      </c>
      <c r="I19" s="20" t="s">
        <v>58</v>
      </c>
      <c r="J19" s="11" t="s">
        <v>60</v>
      </c>
      <c r="K19" s="11" t="s">
        <v>121</v>
      </c>
      <c r="L19" s="11">
        <v>2</v>
      </c>
    </row>
    <row r="20" spans="1:12">
      <c r="A20" s="11" t="s">
        <v>8</v>
      </c>
      <c r="D20" s="11" t="s">
        <v>59</v>
      </c>
      <c r="E20" s="19" t="s">
        <v>69</v>
      </c>
      <c r="F20" s="10">
        <v>42036</v>
      </c>
      <c r="G20" s="10">
        <v>44228</v>
      </c>
      <c r="H20" s="11">
        <v>7</v>
      </c>
      <c r="I20" s="20" t="s">
        <v>58</v>
      </c>
      <c r="J20" s="11" t="s">
        <v>60</v>
      </c>
      <c r="K20" s="11" t="s">
        <v>121</v>
      </c>
      <c r="L20" s="11">
        <v>2</v>
      </c>
    </row>
    <row r="21" spans="1:12">
      <c r="A21" s="11" t="s">
        <v>9</v>
      </c>
      <c r="D21" s="11" t="s">
        <v>59</v>
      </c>
      <c r="E21" s="19" t="s">
        <v>70</v>
      </c>
      <c r="F21" s="10">
        <v>42036</v>
      </c>
      <c r="G21" s="10">
        <v>44228</v>
      </c>
      <c r="H21" s="11">
        <v>7</v>
      </c>
      <c r="I21" s="20" t="s">
        <v>58</v>
      </c>
      <c r="J21" s="11" t="s">
        <v>60</v>
      </c>
      <c r="K21" s="11" t="s">
        <v>121</v>
      </c>
      <c r="L21" s="11">
        <v>2</v>
      </c>
    </row>
    <row r="22" spans="1:12">
      <c r="A22" s="11" t="s">
        <v>10</v>
      </c>
      <c r="D22" s="11" t="s">
        <v>59</v>
      </c>
      <c r="E22" s="19" t="s">
        <v>71</v>
      </c>
      <c r="F22" s="10">
        <v>42036</v>
      </c>
      <c r="G22" s="10">
        <v>44228</v>
      </c>
      <c r="H22" s="11">
        <v>7</v>
      </c>
      <c r="I22" s="20" t="s">
        <v>58</v>
      </c>
      <c r="J22" s="11" t="s">
        <v>60</v>
      </c>
      <c r="K22" s="11" t="s">
        <v>121</v>
      </c>
      <c r="L22" s="11">
        <v>2</v>
      </c>
    </row>
    <row r="23" spans="1:12">
      <c r="A23" s="11" t="s">
        <v>11</v>
      </c>
      <c r="D23" s="11" t="s">
        <v>59</v>
      </c>
      <c r="E23" s="19" t="s">
        <v>72</v>
      </c>
      <c r="F23" s="10">
        <v>42036</v>
      </c>
      <c r="G23" s="10">
        <v>44228</v>
      </c>
      <c r="H23" s="11">
        <v>7</v>
      </c>
      <c r="I23" s="20" t="s">
        <v>58</v>
      </c>
      <c r="J23" s="11" t="s">
        <v>60</v>
      </c>
      <c r="K23" s="11" t="s">
        <v>121</v>
      </c>
      <c r="L23" s="11">
        <v>2</v>
      </c>
    </row>
    <row r="24" spans="1:12">
      <c r="A24" s="11" t="s">
        <v>12</v>
      </c>
      <c r="D24" s="11" t="s">
        <v>59</v>
      </c>
      <c r="E24" s="19" t="s">
        <v>73</v>
      </c>
      <c r="F24" s="10">
        <v>42036</v>
      </c>
      <c r="G24" s="10">
        <v>44228</v>
      </c>
      <c r="H24" s="11">
        <v>7</v>
      </c>
      <c r="I24" s="20" t="s">
        <v>58</v>
      </c>
      <c r="J24" s="11" t="s">
        <v>60</v>
      </c>
      <c r="K24" s="11" t="s">
        <v>121</v>
      </c>
      <c r="L24" s="11">
        <v>2</v>
      </c>
    </row>
    <row r="25" spans="1:12">
      <c r="A25" s="11" t="s">
        <v>13</v>
      </c>
      <c r="D25" s="11" t="s">
        <v>59</v>
      </c>
      <c r="E25" s="19" t="s">
        <v>74</v>
      </c>
      <c r="F25" s="10">
        <v>42036</v>
      </c>
      <c r="G25" s="10">
        <v>44228</v>
      </c>
      <c r="H25" s="11">
        <v>7</v>
      </c>
      <c r="I25" s="20" t="s">
        <v>58</v>
      </c>
      <c r="J25" s="11" t="s">
        <v>60</v>
      </c>
      <c r="K25" s="11" t="s">
        <v>121</v>
      </c>
      <c r="L25" s="11">
        <v>2</v>
      </c>
    </row>
    <row r="26" spans="1:12">
      <c r="A26" s="11" t="s">
        <v>14</v>
      </c>
      <c r="D26" s="11" t="s">
        <v>59</v>
      </c>
      <c r="E26" s="19" t="s">
        <v>75</v>
      </c>
      <c r="F26" s="10">
        <v>42036</v>
      </c>
      <c r="G26" s="10">
        <v>44228</v>
      </c>
      <c r="H26" s="11">
        <v>7</v>
      </c>
      <c r="I26" s="20" t="s">
        <v>58</v>
      </c>
      <c r="J26" s="11" t="s">
        <v>60</v>
      </c>
      <c r="K26" s="11" t="s">
        <v>121</v>
      </c>
      <c r="L26" s="11">
        <v>2</v>
      </c>
    </row>
    <row r="27" spans="1:12">
      <c r="A27" s="11" t="s">
        <v>15</v>
      </c>
      <c r="D27" s="11" t="s">
        <v>59</v>
      </c>
      <c r="E27" s="19" t="s">
        <v>76</v>
      </c>
      <c r="F27" s="10">
        <v>42036</v>
      </c>
      <c r="G27" s="10">
        <v>44228</v>
      </c>
      <c r="H27" s="11">
        <v>7</v>
      </c>
      <c r="I27" s="20" t="s">
        <v>58</v>
      </c>
      <c r="J27" s="11" t="s">
        <v>60</v>
      </c>
      <c r="K27" s="11" t="s">
        <v>121</v>
      </c>
      <c r="L27" s="11">
        <v>2</v>
      </c>
    </row>
    <row r="28" spans="1:12">
      <c r="A28" s="11" t="s">
        <v>16</v>
      </c>
      <c r="D28" s="11" t="s">
        <v>59</v>
      </c>
      <c r="E28" s="19" t="s">
        <v>77</v>
      </c>
      <c r="F28" s="10">
        <v>42036</v>
      </c>
      <c r="G28" s="10">
        <v>44228</v>
      </c>
      <c r="H28" s="11">
        <v>7</v>
      </c>
      <c r="I28" s="20" t="s">
        <v>58</v>
      </c>
      <c r="J28" s="11" t="s">
        <v>60</v>
      </c>
      <c r="K28" s="11" t="s">
        <v>121</v>
      </c>
      <c r="L28" s="11">
        <v>2</v>
      </c>
    </row>
    <row r="29" spans="1:12">
      <c r="A29" s="11" t="s">
        <v>17</v>
      </c>
      <c r="D29" s="11" t="s">
        <v>59</v>
      </c>
      <c r="E29" s="19" t="s">
        <v>78</v>
      </c>
      <c r="F29" s="10">
        <v>42036</v>
      </c>
      <c r="G29" s="10">
        <v>44228</v>
      </c>
      <c r="H29" s="11">
        <v>7</v>
      </c>
      <c r="I29" s="20" t="s">
        <v>58</v>
      </c>
      <c r="J29" s="11" t="s">
        <v>60</v>
      </c>
      <c r="K29" s="11" t="s">
        <v>121</v>
      </c>
      <c r="L29" s="11">
        <v>2</v>
      </c>
    </row>
    <row r="30" spans="1:12">
      <c r="A30" s="11" t="s">
        <v>18</v>
      </c>
      <c r="D30" s="11" t="s">
        <v>59</v>
      </c>
      <c r="E30" s="19" t="s">
        <v>79</v>
      </c>
      <c r="F30" s="10">
        <v>42036</v>
      </c>
      <c r="G30" s="10">
        <v>44228</v>
      </c>
      <c r="H30" s="11">
        <v>7</v>
      </c>
      <c r="I30" s="20" t="s">
        <v>58</v>
      </c>
      <c r="J30" s="11" t="s">
        <v>60</v>
      </c>
      <c r="K30" s="11" t="s">
        <v>121</v>
      </c>
      <c r="L30" s="11">
        <v>2</v>
      </c>
    </row>
    <row r="31" spans="1:12">
      <c r="A31" s="11" t="s">
        <v>19</v>
      </c>
      <c r="D31" s="11" t="s">
        <v>59</v>
      </c>
      <c r="E31" s="19" t="s">
        <v>80</v>
      </c>
      <c r="F31" s="10">
        <v>42036</v>
      </c>
      <c r="G31" s="10">
        <v>44228</v>
      </c>
      <c r="H31" s="11">
        <v>7</v>
      </c>
      <c r="I31" s="20" t="s">
        <v>58</v>
      </c>
      <c r="J31" s="11" t="s">
        <v>60</v>
      </c>
      <c r="K31" s="11" t="s">
        <v>121</v>
      </c>
      <c r="L31" s="11">
        <v>2</v>
      </c>
    </row>
    <row r="32" spans="1:12">
      <c r="A32" s="11" t="s">
        <v>20</v>
      </c>
      <c r="D32" s="11" t="s">
        <v>59</v>
      </c>
      <c r="E32" s="19" t="s">
        <v>81</v>
      </c>
      <c r="F32" s="10">
        <v>42036</v>
      </c>
      <c r="G32" s="10">
        <v>44228</v>
      </c>
      <c r="H32" s="11">
        <v>7</v>
      </c>
      <c r="I32" s="20" t="s">
        <v>58</v>
      </c>
      <c r="J32" s="11" t="s">
        <v>60</v>
      </c>
      <c r="K32" s="11" t="s">
        <v>121</v>
      </c>
      <c r="L32" s="11">
        <v>2</v>
      </c>
    </row>
    <row r="33" spans="1:12">
      <c r="A33" s="11" t="s">
        <v>21</v>
      </c>
      <c r="D33" s="11" t="s">
        <v>59</v>
      </c>
      <c r="E33" s="19" t="s">
        <v>82</v>
      </c>
      <c r="F33" s="10">
        <v>42036</v>
      </c>
      <c r="G33" s="10">
        <v>44228</v>
      </c>
      <c r="H33" s="11">
        <v>7</v>
      </c>
      <c r="I33" s="20" t="s">
        <v>58</v>
      </c>
      <c r="J33" s="11" t="s">
        <v>60</v>
      </c>
      <c r="K33" s="11" t="s">
        <v>121</v>
      </c>
      <c r="L33" s="11">
        <v>2</v>
      </c>
    </row>
    <row r="34" spans="1:12">
      <c r="A34" s="11" t="s">
        <v>22</v>
      </c>
      <c r="D34" s="11" t="s">
        <v>59</v>
      </c>
      <c r="E34" s="19" t="s">
        <v>83</v>
      </c>
      <c r="F34" s="10">
        <v>42036</v>
      </c>
      <c r="G34" s="10">
        <v>44228</v>
      </c>
      <c r="H34" s="11">
        <v>7</v>
      </c>
      <c r="I34" s="20" t="s">
        <v>58</v>
      </c>
      <c r="J34" s="11" t="s">
        <v>60</v>
      </c>
      <c r="K34" s="11" t="s">
        <v>121</v>
      </c>
      <c r="L34" s="11">
        <v>2</v>
      </c>
    </row>
    <row r="35" spans="1:12">
      <c r="A35" s="11" t="s">
        <v>23</v>
      </c>
      <c r="D35" s="11" t="s">
        <v>59</v>
      </c>
      <c r="E35" s="19" t="s">
        <v>84</v>
      </c>
      <c r="F35" s="10">
        <v>42036</v>
      </c>
      <c r="G35" s="10">
        <v>44228</v>
      </c>
      <c r="H35" s="11">
        <v>7</v>
      </c>
      <c r="I35" s="20" t="s">
        <v>58</v>
      </c>
      <c r="J35" s="11" t="s">
        <v>60</v>
      </c>
      <c r="K35" s="11" t="s">
        <v>121</v>
      </c>
      <c r="L35" s="11">
        <v>2</v>
      </c>
    </row>
    <row r="36" spans="1:12">
      <c r="A36" s="11" t="s">
        <v>24</v>
      </c>
      <c r="D36" s="11" t="s">
        <v>59</v>
      </c>
      <c r="E36" s="19" t="s">
        <v>85</v>
      </c>
      <c r="F36" s="10">
        <v>42036</v>
      </c>
      <c r="G36" s="10">
        <v>44228</v>
      </c>
      <c r="H36" s="11">
        <v>7</v>
      </c>
      <c r="I36" s="20" t="s">
        <v>58</v>
      </c>
      <c r="J36" s="11" t="s">
        <v>60</v>
      </c>
      <c r="K36" s="11" t="s">
        <v>121</v>
      </c>
      <c r="L36" s="11">
        <v>2</v>
      </c>
    </row>
    <row r="37" spans="1:12">
      <c r="A37" s="11" t="s">
        <v>25</v>
      </c>
      <c r="D37" s="11" t="s">
        <v>59</v>
      </c>
      <c r="E37" s="19" t="s">
        <v>88</v>
      </c>
      <c r="F37" s="10">
        <v>42036</v>
      </c>
      <c r="G37" s="10">
        <v>44228</v>
      </c>
      <c r="H37" s="11">
        <v>7</v>
      </c>
      <c r="I37" s="11" t="s">
        <v>86</v>
      </c>
      <c r="J37" s="11" t="s">
        <v>87</v>
      </c>
      <c r="K37" s="11" t="s">
        <v>121</v>
      </c>
      <c r="L37" s="11">
        <v>2</v>
      </c>
    </row>
    <row r="38" spans="1:12">
      <c r="A38" s="11" t="s">
        <v>26</v>
      </c>
      <c r="D38" s="11" t="s">
        <v>59</v>
      </c>
      <c r="E38" s="19" t="s">
        <v>89</v>
      </c>
      <c r="F38" s="10">
        <v>42036</v>
      </c>
      <c r="G38" s="10">
        <v>44228</v>
      </c>
      <c r="H38" s="11">
        <v>7</v>
      </c>
      <c r="I38" s="11" t="s">
        <v>86</v>
      </c>
      <c r="J38" s="11" t="s">
        <v>87</v>
      </c>
      <c r="K38" s="11" t="s">
        <v>121</v>
      </c>
      <c r="L38" s="11">
        <v>2</v>
      </c>
    </row>
    <row r="39" spans="1:12">
      <c r="A39" s="11" t="s">
        <v>27</v>
      </c>
      <c r="D39" s="11" t="s">
        <v>59</v>
      </c>
      <c r="E39" s="19" t="s">
        <v>90</v>
      </c>
      <c r="F39" s="10">
        <v>42036</v>
      </c>
      <c r="G39" s="10">
        <v>44228</v>
      </c>
      <c r="H39" s="11">
        <v>7</v>
      </c>
      <c r="I39" s="11" t="s">
        <v>86</v>
      </c>
      <c r="J39" s="11" t="s">
        <v>87</v>
      </c>
      <c r="K39" s="11" t="s">
        <v>121</v>
      </c>
      <c r="L39" s="11">
        <v>2</v>
      </c>
    </row>
    <row r="40" spans="1:12">
      <c r="A40" s="11" t="s">
        <v>28</v>
      </c>
      <c r="D40" s="11" t="s">
        <v>59</v>
      </c>
      <c r="E40" s="19" t="s">
        <v>91</v>
      </c>
      <c r="F40" s="10">
        <v>42036</v>
      </c>
      <c r="G40" s="10">
        <v>44228</v>
      </c>
      <c r="H40" s="11">
        <v>7</v>
      </c>
      <c r="I40" s="11" t="s">
        <v>86</v>
      </c>
      <c r="J40" s="11" t="s">
        <v>87</v>
      </c>
      <c r="K40" s="11" t="s">
        <v>121</v>
      </c>
      <c r="L40" s="11">
        <v>2</v>
      </c>
    </row>
    <row r="41" spans="1:12">
      <c r="A41" s="11" t="s">
        <v>29</v>
      </c>
      <c r="D41" s="11" t="s">
        <v>59</v>
      </c>
      <c r="E41" s="19" t="s">
        <v>92</v>
      </c>
      <c r="F41" s="10">
        <v>42036</v>
      </c>
      <c r="G41" s="10">
        <v>44228</v>
      </c>
      <c r="H41" s="11">
        <v>7</v>
      </c>
      <c r="I41" s="11" t="s">
        <v>86</v>
      </c>
      <c r="J41" s="11" t="s">
        <v>87</v>
      </c>
      <c r="K41" s="11" t="s">
        <v>121</v>
      </c>
      <c r="L41" s="11">
        <v>2</v>
      </c>
    </row>
    <row r="42" spans="1:12">
      <c r="A42" s="11" t="s">
        <v>30</v>
      </c>
      <c r="D42" s="11" t="s">
        <v>59</v>
      </c>
      <c r="E42" s="19" t="s">
        <v>93</v>
      </c>
      <c r="F42" s="10">
        <v>42036</v>
      </c>
      <c r="G42" s="10">
        <v>44228</v>
      </c>
      <c r="H42" s="11">
        <v>7</v>
      </c>
      <c r="I42" s="11" t="s">
        <v>86</v>
      </c>
      <c r="J42" s="11" t="s">
        <v>87</v>
      </c>
      <c r="K42" s="11" t="s">
        <v>121</v>
      </c>
      <c r="L42" s="11">
        <v>2</v>
      </c>
    </row>
    <row r="43" spans="1:12">
      <c r="A43" s="11" t="s">
        <v>31</v>
      </c>
      <c r="D43" s="11" t="s">
        <v>59</v>
      </c>
      <c r="E43" s="19" t="s">
        <v>94</v>
      </c>
      <c r="F43" s="10">
        <v>42036</v>
      </c>
      <c r="G43" s="10">
        <v>44228</v>
      </c>
      <c r="H43" s="11">
        <v>7</v>
      </c>
      <c r="I43" s="11" t="s">
        <v>86</v>
      </c>
      <c r="J43" s="11" t="s">
        <v>87</v>
      </c>
      <c r="K43" s="11" t="s">
        <v>121</v>
      </c>
      <c r="L43" s="11">
        <v>2</v>
      </c>
    </row>
    <row r="44" spans="1:12">
      <c r="A44" s="11" t="s">
        <v>32</v>
      </c>
      <c r="D44" s="11" t="s">
        <v>59</v>
      </c>
      <c r="E44" s="19" t="s">
        <v>95</v>
      </c>
      <c r="F44" s="10">
        <v>42036</v>
      </c>
      <c r="G44" s="10">
        <v>44228</v>
      </c>
      <c r="H44" s="11">
        <v>7</v>
      </c>
      <c r="I44" s="11" t="s">
        <v>86</v>
      </c>
      <c r="J44" s="11" t="s">
        <v>87</v>
      </c>
      <c r="K44" s="11" t="s">
        <v>121</v>
      </c>
      <c r="L44" s="11">
        <v>2</v>
      </c>
    </row>
    <row r="45" spans="1:12">
      <c r="A45" s="11" t="s">
        <v>33</v>
      </c>
      <c r="D45" s="11" t="s">
        <v>59</v>
      </c>
      <c r="E45" s="19" t="s">
        <v>96</v>
      </c>
      <c r="F45" s="10">
        <v>42036</v>
      </c>
      <c r="G45" s="10">
        <v>44228</v>
      </c>
      <c r="H45" s="11">
        <v>7</v>
      </c>
      <c r="I45" s="11" t="s">
        <v>86</v>
      </c>
      <c r="J45" s="11" t="s">
        <v>87</v>
      </c>
      <c r="K45" s="11" t="s">
        <v>121</v>
      </c>
      <c r="L45" s="11">
        <v>2</v>
      </c>
    </row>
    <row r="46" spans="1:12">
      <c r="A46" s="11" t="s">
        <v>34</v>
      </c>
      <c r="D46" s="11" t="s">
        <v>59</v>
      </c>
      <c r="E46" s="19" t="s">
        <v>97</v>
      </c>
      <c r="F46" s="10">
        <v>42036</v>
      </c>
      <c r="G46" s="10">
        <v>44228</v>
      </c>
      <c r="H46" s="11">
        <v>7</v>
      </c>
      <c r="I46" s="11" t="s">
        <v>86</v>
      </c>
      <c r="J46" s="11" t="s">
        <v>87</v>
      </c>
      <c r="K46" s="11" t="s">
        <v>121</v>
      </c>
      <c r="L46" s="11">
        <v>2</v>
      </c>
    </row>
    <row r="47" spans="1:12">
      <c r="A47" s="11" t="s">
        <v>35</v>
      </c>
      <c r="D47" s="11" t="s">
        <v>59</v>
      </c>
      <c r="E47" s="19" t="s">
        <v>98</v>
      </c>
      <c r="F47" s="10">
        <v>42036</v>
      </c>
      <c r="G47" s="10">
        <v>44228</v>
      </c>
      <c r="H47" s="11">
        <v>7</v>
      </c>
      <c r="I47" s="11" t="s">
        <v>86</v>
      </c>
      <c r="J47" s="11" t="s">
        <v>87</v>
      </c>
      <c r="K47" s="11" t="s">
        <v>121</v>
      </c>
      <c r="L47" s="11">
        <v>2</v>
      </c>
    </row>
    <row r="48" spans="1:12">
      <c r="A48" s="11" t="s">
        <v>36</v>
      </c>
      <c r="D48" s="11" t="s">
        <v>59</v>
      </c>
      <c r="E48" s="19" t="s">
        <v>99</v>
      </c>
      <c r="F48" s="10">
        <v>42036</v>
      </c>
      <c r="G48" s="10">
        <v>44228</v>
      </c>
      <c r="H48" s="11">
        <v>7</v>
      </c>
      <c r="I48" s="11" t="s">
        <v>86</v>
      </c>
      <c r="J48" s="11" t="s">
        <v>87</v>
      </c>
      <c r="K48" s="11" t="s">
        <v>121</v>
      </c>
      <c r="L48" s="11">
        <v>2</v>
      </c>
    </row>
    <row r="49" spans="1:12">
      <c r="A49" s="11" t="s">
        <v>37</v>
      </c>
      <c r="D49" s="11" t="s">
        <v>59</v>
      </c>
      <c r="E49" s="19" t="s">
        <v>100</v>
      </c>
      <c r="F49" s="10">
        <v>42036</v>
      </c>
      <c r="G49" s="10">
        <v>44228</v>
      </c>
      <c r="H49" s="11">
        <v>7</v>
      </c>
      <c r="I49" s="11" t="s">
        <v>86</v>
      </c>
      <c r="J49" s="11" t="s">
        <v>87</v>
      </c>
      <c r="K49" s="11" t="s">
        <v>121</v>
      </c>
      <c r="L49" s="11">
        <v>2</v>
      </c>
    </row>
    <row r="50" spans="1:12">
      <c r="A50" s="11" t="s">
        <v>38</v>
      </c>
      <c r="D50" s="11" t="s">
        <v>59</v>
      </c>
      <c r="E50" s="19" t="s">
        <v>101</v>
      </c>
      <c r="F50" s="10">
        <v>42036</v>
      </c>
      <c r="G50" s="10">
        <v>44228</v>
      </c>
      <c r="H50" s="11">
        <v>7</v>
      </c>
      <c r="I50" s="11" t="s">
        <v>86</v>
      </c>
      <c r="J50" s="11" t="s">
        <v>87</v>
      </c>
      <c r="K50" s="11" t="s">
        <v>121</v>
      </c>
      <c r="L50" s="11">
        <v>2</v>
      </c>
    </row>
    <row r="51" spans="1:12">
      <c r="A51" s="11" t="s">
        <v>39</v>
      </c>
      <c r="D51" s="11" t="s">
        <v>59</v>
      </c>
      <c r="E51" s="19" t="s">
        <v>102</v>
      </c>
      <c r="F51" s="10">
        <v>42036</v>
      </c>
      <c r="G51" s="10">
        <v>44228</v>
      </c>
      <c r="H51" s="11">
        <v>7</v>
      </c>
      <c r="I51" s="11" t="s">
        <v>86</v>
      </c>
      <c r="J51" s="11" t="s">
        <v>87</v>
      </c>
      <c r="K51" s="11" t="s">
        <v>121</v>
      </c>
      <c r="L51" s="11">
        <v>2</v>
      </c>
    </row>
    <row r="52" spans="1:12">
      <c r="A52" s="11" t="s">
        <v>40</v>
      </c>
      <c r="D52" s="11" t="s">
        <v>59</v>
      </c>
      <c r="E52" s="19" t="s">
        <v>103</v>
      </c>
      <c r="F52" s="10">
        <v>42036</v>
      </c>
      <c r="G52" s="10">
        <v>44228</v>
      </c>
      <c r="H52" s="11">
        <v>7</v>
      </c>
      <c r="I52" s="11" t="s">
        <v>86</v>
      </c>
      <c r="J52" s="11" t="s">
        <v>87</v>
      </c>
      <c r="K52" s="11" t="s">
        <v>121</v>
      </c>
      <c r="L52" s="11">
        <v>2</v>
      </c>
    </row>
    <row r="53" spans="1:12">
      <c r="A53" s="11" t="s">
        <v>41</v>
      </c>
      <c r="D53" s="11" t="s">
        <v>59</v>
      </c>
      <c r="E53" s="19" t="s">
        <v>104</v>
      </c>
      <c r="F53" s="10">
        <v>42036</v>
      </c>
      <c r="G53" s="10">
        <v>44228</v>
      </c>
      <c r="H53" s="11">
        <v>7</v>
      </c>
      <c r="I53" s="11" t="s">
        <v>86</v>
      </c>
      <c r="J53" s="11" t="s">
        <v>87</v>
      </c>
      <c r="K53" s="11" t="s">
        <v>121</v>
      </c>
      <c r="L53" s="11">
        <v>2</v>
      </c>
    </row>
    <row r="54" spans="1:12">
      <c r="A54" s="11" t="s">
        <v>42</v>
      </c>
      <c r="D54" s="11" t="s">
        <v>59</v>
      </c>
      <c r="E54" s="19" t="s">
        <v>105</v>
      </c>
      <c r="F54" s="10">
        <v>42036</v>
      </c>
      <c r="G54" s="10">
        <v>44228</v>
      </c>
      <c r="H54" s="11">
        <v>7</v>
      </c>
      <c r="I54" s="11" t="s">
        <v>86</v>
      </c>
      <c r="J54" s="11" t="s">
        <v>87</v>
      </c>
      <c r="K54" s="11" t="s">
        <v>121</v>
      </c>
      <c r="L54" s="11">
        <v>2</v>
      </c>
    </row>
    <row r="55" spans="1:12">
      <c r="A55" s="11" t="s">
        <v>43</v>
      </c>
      <c r="D55" s="11" t="s">
        <v>59</v>
      </c>
      <c r="E55" s="19" t="s">
        <v>106</v>
      </c>
      <c r="F55" s="10">
        <v>42036</v>
      </c>
      <c r="G55" s="10">
        <v>44228</v>
      </c>
      <c r="H55" s="11">
        <v>7</v>
      </c>
      <c r="I55" s="11" t="s">
        <v>86</v>
      </c>
      <c r="J55" s="11" t="s">
        <v>87</v>
      </c>
      <c r="K55" s="11" t="s">
        <v>121</v>
      </c>
      <c r="L55" s="11">
        <v>2</v>
      </c>
    </row>
    <row r="56" spans="1:12">
      <c r="A56" s="11" t="s">
        <v>44</v>
      </c>
      <c r="D56" s="11" t="s">
        <v>59</v>
      </c>
      <c r="E56" s="19" t="s">
        <v>107</v>
      </c>
      <c r="F56" s="10">
        <v>42036</v>
      </c>
      <c r="G56" s="10">
        <v>44228</v>
      </c>
      <c r="H56" s="11">
        <v>7</v>
      </c>
      <c r="I56" s="11" t="s">
        <v>86</v>
      </c>
      <c r="J56" s="11" t="s">
        <v>87</v>
      </c>
      <c r="K56" s="11" t="s">
        <v>121</v>
      </c>
      <c r="L56" s="11">
        <v>2</v>
      </c>
    </row>
    <row r="57" spans="1:12">
      <c r="A57" s="11" t="s">
        <v>45</v>
      </c>
      <c r="D57" s="11" t="s">
        <v>59</v>
      </c>
      <c r="E57" s="19" t="s">
        <v>108</v>
      </c>
      <c r="F57" s="10">
        <v>42036</v>
      </c>
      <c r="G57" s="10">
        <v>44228</v>
      </c>
      <c r="H57" s="11">
        <v>7</v>
      </c>
      <c r="I57" s="11" t="s">
        <v>86</v>
      </c>
      <c r="J57" s="11" t="s">
        <v>87</v>
      </c>
      <c r="K57" s="11" t="s">
        <v>121</v>
      </c>
      <c r="L57" s="11">
        <v>2</v>
      </c>
    </row>
    <row r="58" spans="1:12">
      <c r="A58" s="11" t="s">
        <v>46</v>
      </c>
      <c r="D58" s="11" t="s">
        <v>59</v>
      </c>
      <c r="E58" s="19" t="s">
        <v>109</v>
      </c>
      <c r="F58" s="10">
        <v>42036</v>
      </c>
      <c r="G58" s="10">
        <v>44228</v>
      </c>
      <c r="H58" s="11">
        <v>7</v>
      </c>
      <c r="I58" s="11" t="s">
        <v>86</v>
      </c>
      <c r="J58" s="11" t="s">
        <v>87</v>
      </c>
      <c r="K58" s="11" t="s">
        <v>121</v>
      </c>
      <c r="L58" s="11">
        <v>2</v>
      </c>
    </row>
    <row r="59" spans="1:12">
      <c r="A59" s="11" t="s">
        <v>47</v>
      </c>
      <c r="D59" s="11" t="s">
        <v>59</v>
      </c>
      <c r="E59" s="19" t="s">
        <v>110</v>
      </c>
      <c r="F59" s="10">
        <v>42036</v>
      </c>
      <c r="G59" s="10">
        <v>44228</v>
      </c>
      <c r="H59" s="11">
        <v>7</v>
      </c>
      <c r="I59" s="11" t="s">
        <v>86</v>
      </c>
      <c r="J59" s="11" t="s">
        <v>87</v>
      </c>
      <c r="K59" s="11" t="s">
        <v>121</v>
      </c>
      <c r="L59" s="11">
        <v>2</v>
      </c>
    </row>
    <row r="60" spans="1:12">
      <c r="A60" s="11" t="s">
        <v>48</v>
      </c>
      <c r="D60" s="11" t="s">
        <v>59</v>
      </c>
      <c r="E60" s="19" t="s">
        <v>111</v>
      </c>
      <c r="F60" s="10">
        <v>42036</v>
      </c>
      <c r="G60" s="10">
        <v>44228</v>
      </c>
      <c r="H60" s="11">
        <v>7</v>
      </c>
      <c r="I60" s="11" t="s">
        <v>86</v>
      </c>
      <c r="J60" s="11" t="s">
        <v>87</v>
      </c>
      <c r="K60" s="11" t="s">
        <v>121</v>
      </c>
      <c r="L60" s="11">
        <v>2</v>
      </c>
    </row>
    <row r="62" spans="1:12">
      <c r="A62" s="11" t="s">
        <v>120</v>
      </c>
    </row>
  </sheetData>
  <mergeCells count="1">
    <mergeCell ref="B6:L6"/>
  </mergeCells>
  <hyperlinks>
    <hyperlink ref="D8" location="Contents!B22" display="Inquiries" xr:uid="{00000000-0004-0000-0000-000000000000}"/>
    <hyperlink ref="E12" location="A124840824R" display="A124840824R" xr:uid="{00000000-0004-0000-0000-000001000000}"/>
    <hyperlink ref="E13" location="A124840872J" display="A124840872J" xr:uid="{00000000-0004-0000-0000-000002000000}"/>
    <hyperlink ref="E14" location="A124840952J" display="A124840952J" xr:uid="{00000000-0004-0000-0000-000003000000}"/>
    <hyperlink ref="E15" location="A124840776J" display="A124840776J" xr:uid="{00000000-0004-0000-0000-000004000000}"/>
    <hyperlink ref="E16" location="A124840928J" display="A124840928J" xr:uid="{00000000-0004-0000-0000-000005000000}"/>
    <hyperlink ref="E17" location="A124840936J" display="A124840936J" xr:uid="{00000000-0004-0000-0000-000006000000}"/>
    <hyperlink ref="E18" location="A124840760R" display="A124840760R" xr:uid="{00000000-0004-0000-0000-000007000000}"/>
    <hyperlink ref="E19" location="A124840800W" display="A124840800W" xr:uid="{00000000-0004-0000-0000-000008000000}"/>
    <hyperlink ref="E20" location="A124840896A" display="A124840896A" xr:uid="{00000000-0004-0000-0000-000009000000}"/>
    <hyperlink ref="E21" location="A124840832R" display="A124840832R" xr:uid="{00000000-0004-0000-0000-00000A000000}"/>
    <hyperlink ref="E22" location="A124840904R" display="A124840904R" xr:uid="{00000000-0004-0000-0000-00000B000000}"/>
    <hyperlink ref="E23" location="A124840912R" display="A124840912R" xr:uid="{00000000-0004-0000-0000-00000C000000}"/>
    <hyperlink ref="E24" location="A124840840R" display="A124840840R" xr:uid="{00000000-0004-0000-0000-00000D000000}"/>
    <hyperlink ref="E25" location="A124840848J" display="A124840848J" xr:uid="{00000000-0004-0000-0000-00000E000000}"/>
    <hyperlink ref="E26" location="A124840880J" display="A124840880J" xr:uid="{00000000-0004-0000-0000-00000F000000}"/>
    <hyperlink ref="E27" location="A124840808R" display="A124840808R" xr:uid="{00000000-0004-0000-0000-000010000000}"/>
    <hyperlink ref="E28" location="A124840920R" display="A124840920R" xr:uid="{00000000-0004-0000-0000-000011000000}"/>
    <hyperlink ref="E29" location="A124840888A" display="A124840888A" xr:uid="{00000000-0004-0000-0000-000012000000}"/>
    <hyperlink ref="E30" location="A124840944J" display="A124840944J" xr:uid="{00000000-0004-0000-0000-000013000000}"/>
    <hyperlink ref="E31" location="A124840816R" display="A124840816R" xr:uid="{00000000-0004-0000-0000-000014000000}"/>
    <hyperlink ref="E32" location="A124840768J" display="A124840768J" xr:uid="{00000000-0004-0000-0000-000015000000}"/>
    <hyperlink ref="E33" location="A124840784J" display="A124840784J" xr:uid="{00000000-0004-0000-0000-000016000000}"/>
    <hyperlink ref="E34" location="A124840856J" display="A124840856J" xr:uid="{00000000-0004-0000-0000-000017000000}"/>
    <hyperlink ref="E35" location="A124840792J" display="A124840792J" xr:uid="{00000000-0004-0000-0000-000018000000}"/>
    <hyperlink ref="E36" location="A124840864J" display="A124840864J" xr:uid="{00000000-0004-0000-0000-000019000000}"/>
    <hyperlink ref="E37" location="A124840874L" display="A124840874L" xr:uid="{00000000-0004-0000-0000-00001A000000}"/>
    <hyperlink ref="E38" location="A124840954L" display="A124840954L" xr:uid="{00000000-0004-0000-0000-00001B000000}"/>
    <hyperlink ref="E39" location="A124840778L" display="A124840778L" xr:uid="{00000000-0004-0000-0000-00001C000000}"/>
    <hyperlink ref="E40" location="A124840930V" display="A124840930V" xr:uid="{00000000-0004-0000-0000-00001D000000}"/>
    <hyperlink ref="E41" location="A124840938L" display="A124840938L" xr:uid="{00000000-0004-0000-0000-00001E000000}"/>
    <hyperlink ref="E42" location="A124840762V" display="A124840762V" xr:uid="{00000000-0004-0000-0000-00001F000000}"/>
    <hyperlink ref="E43" location="A124840802A" display="A124840802A" xr:uid="{00000000-0004-0000-0000-000020000000}"/>
    <hyperlink ref="E44" location="A124840898F" display="A124840898F" xr:uid="{00000000-0004-0000-0000-000021000000}"/>
    <hyperlink ref="E45" location="A124840834V" display="A124840834V" xr:uid="{00000000-0004-0000-0000-000022000000}"/>
    <hyperlink ref="E46" location="A124840906V" display="A124840906V" xr:uid="{00000000-0004-0000-0000-000023000000}"/>
    <hyperlink ref="E47" location="A124840914V" display="A124840914V" xr:uid="{00000000-0004-0000-0000-000024000000}"/>
    <hyperlink ref="E48" location="A124840842V" display="A124840842V" xr:uid="{00000000-0004-0000-0000-000025000000}"/>
    <hyperlink ref="E49" location="A124840850V" display="A124840850V" xr:uid="{00000000-0004-0000-0000-000026000000}"/>
    <hyperlink ref="E50" location="A124840882L" display="A124840882L" xr:uid="{00000000-0004-0000-0000-000027000000}"/>
    <hyperlink ref="E51" location="A124840810A" display="A124840810A" xr:uid="{00000000-0004-0000-0000-000028000000}"/>
    <hyperlink ref="E52" location="A124840922V" display="A124840922V" xr:uid="{00000000-0004-0000-0000-000029000000}"/>
    <hyperlink ref="E53" location="A124840890L" display="A124840890L" xr:uid="{00000000-0004-0000-0000-00002A000000}"/>
    <hyperlink ref="E54" location="A124840946L" display="A124840946L" xr:uid="{00000000-0004-0000-0000-00002B000000}"/>
    <hyperlink ref="E55" location="A124840818V" display="A124840818V" xr:uid="{00000000-0004-0000-0000-00002C000000}"/>
    <hyperlink ref="E56" location="A124840770V" display="A124840770V" xr:uid="{00000000-0004-0000-0000-00002D000000}"/>
    <hyperlink ref="E57" location="A124840786L" display="A124840786L" xr:uid="{00000000-0004-0000-0000-00002E000000}"/>
    <hyperlink ref="E58" location="A124840858L" display="A124840858L" xr:uid="{00000000-0004-0000-0000-00002F000000}"/>
    <hyperlink ref="E59" location="A124840794L" display="A124840794L" xr:uid="{00000000-0004-0000-0000-000030000000}"/>
    <hyperlink ref="E60" location="A124840866L" display="A124840866L" xr:uid="{00000000-0004-0000-0000-000031000000}"/>
  </hyperlinks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17"/>
  <sheetViews>
    <sheetView workbookViewId="0">
      <pane xSplit="1" ySplit="10" topLeftCell="B11" activePane="bottomRight" state="frozen"/>
      <selection pane="topRight" activeCell="B1" sqref="B1"/>
      <selection pane="bottomLeft" activeCell="A11" sqref="A11"/>
      <selection pane="bottomRight"/>
    </sheetView>
  </sheetViews>
  <sheetFormatPr defaultColWidth="14.7109375" defaultRowHeight="11.25"/>
  <cols>
    <col min="1" max="16384" width="14.7109375" style="1"/>
  </cols>
  <sheetData>
    <row r="1" spans="1:50" s="2" customFormat="1" ht="99.95" customHeight="1"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  <c r="AA1" s="3" t="s">
        <v>25</v>
      </c>
      <c r="AB1" s="3" t="s">
        <v>26</v>
      </c>
      <c r="AC1" s="3" t="s">
        <v>27</v>
      </c>
      <c r="AD1" s="3" t="s">
        <v>28</v>
      </c>
      <c r="AE1" s="3" t="s">
        <v>29</v>
      </c>
      <c r="AF1" s="3" t="s">
        <v>30</v>
      </c>
      <c r="AG1" s="3" t="s">
        <v>31</v>
      </c>
      <c r="AH1" s="3" t="s">
        <v>32</v>
      </c>
      <c r="AI1" s="3" t="s">
        <v>33</v>
      </c>
      <c r="AJ1" s="3" t="s">
        <v>34</v>
      </c>
      <c r="AK1" s="3" t="s">
        <v>35</v>
      </c>
      <c r="AL1" s="3" t="s">
        <v>36</v>
      </c>
      <c r="AM1" s="3" t="s">
        <v>37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  <c r="AX1" s="3" t="s">
        <v>48</v>
      </c>
    </row>
    <row r="2" spans="1:50">
      <c r="A2" s="4" t="s">
        <v>49</v>
      </c>
      <c r="B2" s="7" t="s">
        <v>58</v>
      </c>
      <c r="C2" s="7" t="s">
        <v>58</v>
      </c>
      <c r="D2" s="7" t="s">
        <v>58</v>
      </c>
      <c r="E2" s="7" t="s">
        <v>58</v>
      </c>
      <c r="F2" s="7" t="s">
        <v>58</v>
      </c>
      <c r="G2" s="7" t="s">
        <v>58</v>
      </c>
      <c r="H2" s="7" t="s">
        <v>58</v>
      </c>
      <c r="I2" s="7" t="s">
        <v>58</v>
      </c>
      <c r="J2" s="7" t="s">
        <v>58</v>
      </c>
      <c r="K2" s="7" t="s">
        <v>58</v>
      </c>
      <c r="L2" s="7" t="s">
        <v>58</v>
      </c>
      <c r="M2" s="7" t="s">
        <v>58</v>
      </c>
      <c r="N2" s="7" t="s">
        <v>58</v>
      </c>
      <c r="O2" s="7" t="s">
        <v>58</v>
      </c>
      <c r="P2" s="7" t="s">
        <v>58</v>
      </c>
      <c r="Q2" s="7" t="s">
        <v>58</v>
      </c>
      <c r="R2" s="7" t="s">
        <v>58</v>
      </c>
      <c r="S2" s="7" t="s">
        <v>58</v>
      </c>
      <c r="T2" s="7" t="s">
        <v>58</v>
      </c>
      <c r="U2" s="7" t="s">
        <v>58</v>
      </c>
      <c r="V2" s="7" t="s">
        <v>58</v>
      </c>
      <c r="W2" s="7" t="s">
        <v>58</v>
      </c>
      <c r="X2" s="7" t="s">
        <v>58</v>
      </c>
      <c r="Y2" s="7" t="s">
        <v>58</v>
      </c>
      <c r="Z2" s="7" t="s">
        <v>58</v>
      </c>
      <c r="AA2" s="8" t="s">
        <v>86</v>
      </c>
      <c r="AB2" s="8" t="s">
        <v>86</v>
      </c>
      <c r="AC2" s="8" t="s">
        <v>86</v>
      </c>
      <c r="AD2" s="8" t="s">
        <v>86</v>
      </c>
      <c r="AE2" s="8" t="s">
        <v>86</v>
      </c>
      <c r="AF2" s="8" t="s">
        <v>86</v>
      </c>
      <c r="AG2" s="8" t="s">
        <v>86</v>
      </c>
      <c r="AH2" s="8" t="s">
        <v>86</v>
      </c>
      <c r="AI2" s="8" t="s">
        <v>86</v>
      </c>
      <c r="AJ2" s="8" t="s">
        <v>86</v>
      </c>
      <c r="AK2" s="8" t="s">
        <v>86</v>
      </c>
      <c r="AL2" s="8" t="s">
        <v>86</v>
      </c>
      <c r="AM2" s="8" t="s">
        <v>86</v>
      </c>
      <c r="AN2" s="8" t="s">
        <v>86</v>
      </c>
      <c r="AO2" s="8" t="s">
        <v>86</v>
      </c>
      <c r="AP2" s="8" t="s">
        <v>86</v>
      </c>
      <c r="AQ2" s="8" t="s">
        <v>86</v>
      </c>
      <c r="AR2" s="8" t="s">
        <v>86</v>
      </c>
      <c r="AS2" s="8" t="s">
        <v>86</v>
      </c>
      <c r="AT2" s="8" t="s">
        <v>86</v>
      </c>
      <c r="AU2" s="8" t="s">
        <v>86</v>
      </c>
      <c r="AV2" s="8" t="s">
        <v>86</v>
      </c>
      <c r="AW2" s="8" t="s">
        <v>86</v>
      </c>
      <c r="AX2" s="8" t="s">
        <v>86</v>
      </c>
    </row>
    <row r="3" spans="1:50">
      <c r="A3" s="4" t="s">
        <v>50</v>
      </c>
      <c r="B3" s="8" t="s">
        <v>59</v>
      </c>
      <c r="C3" s="8" t="s">
        <v>59</v>
      </c>
      <c r="D3" s="8" t="s">
        <v>59</v>
      </c>
      <c r="E3" s="8" t="s">
        <v>59</v>
      </c>
      <c r="F3" s="8" t="s">
        <v>59</v>
      </c>
      <c r="G3" s="8" t="s">
        <v>59</v>
      </c>
      <c r="H3" s="8" t="s">
        <v>59</v>
      </c>
      <c r="I3" s="8" t="s">
        <v>59</v>
      </c>
      <c r="J3" s="8" t="s">
        <v>59</v>
      </c>
      <c r="K3" s="8" t="s">
        <v>59</v>
      </c>
      <c r="L3" s="8" t="s">
        <v>59</v>
      </c>
      <c r="M3" s="8" t="s">
        <v>59</v>
      </c>
      <c r="N3" s="8" t="s">
        <v>59</v>
      </c>
      <c r="O3" s="8" t="s">
        <v>59</v>
      </c>
      <c r="P3" s="8" t="s">
        <v>59</v>
      </c>
      <c r="Q3" s="8" t="s">
        <v>59</v>
      </c>
      <c r="R3" s="8" t="s">
        <v>59</v>
      </c>
      <c r="S3" s="8" t="s">
        <v>59</v>
      </c>
      <c r="T3" s="8" t="s">
        <v>59</v>
      </c>
      <c r="U3" s="8" t="s">
        <v>59</v>
      </c>
      <c r="V3" s="8" t="s">
        <v>59</v>
      </c>
      <c r="W3" s="8" t="s">
        <v>59</v>
      </c>
      <c r="X3" s="8" t="s">
        <v>59</v>
      </c>
      <c r="Y3" s="8" t="s">
        <v>59</v>
      </c>
      <c r="Z3" s="8" t="s">
        <v>59</v>
      </c>
      <c r="AA3" s="8" t="s">
        <v>59</v>
      </c>
      <c r="AB3" s="8" t="s">
        <v>59</v>
      </c>
      <c r="AC3" s="8" t="s">
        <v>59</v>
      </c>
      <c r="AD3" s="8" t="s">
        <v>59</v>
      </c>
      <c r="AE3" s="8" t="s">
        <v>59</v>
      </c>
      <c r="AF3" s="8" t="s">
        <v>59</v>
      </c>
      <c r="AG3" s="8" t="s">
        <v>59</v>
      </c>
      <c r="AH3" s="8" t="s">
        <v>59</v>
      </c>
      <c r="AI3" s="8" t="s">
        <v>59</v>
      </c>
      <c r="AJ3" s="8" t="s">
        <v>59</v>
      </c>
      <c r="AK3" s="8" t="s">
        <v>59</v>
      </c>
      <c r="AL3" s="8" t="s">
        <v>59</v>
      </c>
      <c r="AM3" s="8" t="s">
        <v>59</v>
      </c>
      <c r="AN3" s="8" t="s">
        <v>59</v>
      </c>
      <c r="AO3" s="8" t="s">
        <v>59</v>
      </c>
      <c r="AP3" s="8" t="s">
        <v>59</v>
      </c>
      <c r="AQ3" s="8" t="s">
        <v>59</v>
      </c>
      <c r="AR3" s="8" t="s">
        <v>59</v>
      </c>
      <c r="AS3" s="8" t="s">
        <v>59</v>
      </c>
      <c r="AT3" s="8" t="s">
        <v>59</v>
      </c>
      <c r="AU3" s="8" t="s">
        <v>59</v>
      </c>
      <c r="AV3" s="8" t="s">
        <v>59</v>
      </c>
      <c r="AW3" s="8" t="s">
        <v>59</v>
      </c>
      <c r="AX3" s="8" t="s">
        <v>59</v>
      </c>
    </row>
    <row r="4" spans="1:50">
      <c r="A4" s="4" t="s">
        <v>51</v>
      </c>
      <c r="B4" s="8" t="s">
        <v>60</v>
      </c>
      <c r="C4" s="8" t="s">
        <v>60</v>
      </c>
      <c r="D4" s="8" t="s">
        <v>60</v>
      </c>
      <c r="E4" s="8" t="s">
        <v>60</v>
      </c>
      <c r="F4" s="8" t="s">
        <v>60</v>
      </c>
      <c r="G4" s="8" t="s">
        <v>60</v>
      </c>
      <c r="H4" s="8" t="s">
        <v>60</v>
      </c>
      <c r="I4" s="8" t="s">
        <v>60</v>
      </c>
      <c r="J4" s="8" t="s">
        <v>60</v>
      </c>
      <c r="K4" s="8" t="s">
        <v>60</v>
      </c>
      <c r="L4" s="8" t="s">
        <v>60</v>
      </c>
      <c r="M4" s="8" t="s">
        <v>60</v>
      </c>
      <c r="N4" s="8" t="s">
        <v>60</v>
      </c>
      <c r="O4" s="8" t="s">
        <v>60</v>
      </c>
      <c r="P4" s="8" t="s">
        <v>60</v>
      </c>
      <c r="Q4" s="8" t="s">
        <v>60</v>
      </c>
      <c r="R4" s="8" t="s">
        <v>60</v>
      </c>
      <c r="S4" s="8" t="s">
        <v>60</v>
      </c>
      <c r="T4" s="8" t="s">
        <v>60</v>
      </c>
      <c r="U4" s="8" t="s">
        <v>60</v>
      </c>
      <c r="V4" s="8" t="s">
        <v>60</v>
      </c>
      <c r="W4" s="8" t="s">
        <v>60</v>
      </c>
      <c r="X4" s="8" t="s">
        <v>60</v>
      </c>
      <c r="Y4" s="8" t="s">
        <v>60</v>
      </c>
      <c r="Z4" s="8" t="s">
        <v>60</v>
      </c>
      <c r="AA4" s="8" t="s">
        <v>87</v>
      </c>
      <c r="AB4" s="8" t="s">
        <v>87</v>
      </c>
      <c r="AC4" s="8" t="s">
        <v>87</v>
      </c>
      <c r="AD4" s="8" t="s">
        <v>87</v>
      </c>
      <c r="AE4" s="8" t="s">
        <v>87</v>
      </c>
      <c r="AF4" s="8" t="s">
        <v>87</v>
      </c>
      <c r="AG4" s="8" t="s">
        <v>87</v>
      </c>
      <c r="AH4" s="8" t="s">
        <v>87</v>
      </c>
      <c r="AI4" s="8" t="s">
        <v>87</v>
      </c>
      <c r="AJ4" s="8" t="s">
        <v>87</v>
      </c>
      <c r="AK4" s="8" t="s">
        <v>87</v>
      </c>
      <c r="AL4" s="8" t="s">
        <v>87</v>
      </c>
      <c r="AM4" s="8" t="s">
        <v>87</v>
      </c>
      <c r="AN4" s="8" t="s">
        <v>87</v>
      </c>
      <c r="AO4" s="8" t="s">
        <v>87</v>
      </c>
      <c r="AP4" s="8" t="s">
        <v>87</v>
      </c>
      <c r="AQ4" s="8" t="s">
        <v>87</v>
      </c>
      <c r="AR4" s="8" t="s">
        <v>87</v>
      </c>
      <c r="AS4" s="8" t="s">
        <v>87</v>
      </c>
      <c r="AT4" s="8" t="s">
        <v>87</v>
      </c>
      <c r="AU4" s="8" t="s">
        <v>87</v>
      </c>
      <c r="AV4" s="8" t="s">
        <v>87</v>
      </c>
      <c r="AW4" s="8" t="s">
        <v>87</v>
      </c>
      <c r="AX4" s="8" t="s">
        <v>87</v>
      </c>
    </row>
    <row r="5" spans="1:50">
      <c r="A5" s="4" t="s">
        <v>52</v>
      </c>
      <c r="B5" s="8" t="s">
        <v>121</v>
      </c>
      <c r="C5" s="8" t="s">
        <v>121</v>
      </c>
      <c r="D5" s="8" t="s">
        <v>121</v>
      </c>
      <c r="E5" s="8" t="s">
        <v>121</v>
      </c>
      <c r="F5" s="8" t="s">
        <v>121</v>
      </c>
      <c r="G5" s="8" t="s">
        <v>121</v>
      </c>
      <c r="H5" s="8" t="s">
        <v>121</v>
      </c>
      <c r="I5" s="8" t="s">
        <v>121</v>
      </c>
      <c r="J5" s="8" t="s">
        <v>121</v>
      </c>
      <c r="K5" s="8" t="s">
        <v>121</v>
      </c>
      <c r="L5" s="8" t="s">
        <v>121</v>
      </c>
      <c r="M5" s="8" t="s">
        <v>121</v>
      </c>
      <c r="N5" s="8" t="s">
        <v>121</v>
      </c>
      <c r="O5" s="8" t="s">
        <v>121</v>
      </c>
      <c r="P5" s="8" t="s">
        <v>121</v>
      </c>
      <c r="Q5" s="8" t="s">
        <v>121</v>
      </c>
      <c r="R5" s="8" t="s">
        <v>121</v>
      </c>
      <c r="S5" s="8" t="s">
        <v>121</v>
      </c>
      <c r="T5" s="8" t="s">
        <v>121</v>
      </c>
      <c r="U5" s="8" t="s">
        <v>121</v>
      </c>
      <c r="V5" s="8" t="s">
        <v>121</v>
      </c>
      <c r="W5" s="8" t="s">
        <v>121</v>
      </c>
      <c r="X5" s="8" t="s">
        <v>121</v>
      </c>
      <c r="Y5" s="8" t="s">
        <v>121</v>
      </c>
      <c r="Z5" s="8" t="s">
        <v>121</v>
      </c>
      <c r="AA5" s="8" t="s">
        <v>121</v>
      </c>
      <c r="AB5" s="8" t="s">
        <v>121</v>
      </c>
      <c r="AC5" s="8" t="s">
        <v>121</v>
      </c>
      <c r="AD5" s="8" t="s">
        <v>121</v>
      </c>
      <c r="AE5" s="8" t="s">
        <v>121</v>
      </c>
      <c r="AF5" s="8" t="s">
        <v>121</v>
      </c>
      <c r="AG5" s="8" t="s">
        <v>121</v>
      </c>
      <c r="AH5" s="8" t="s">
        <v>121</v>
      </c>
      <c r="AI5" s="8" t="s">
        <v>121</v>
      </c>
      <c r="AJ5" s="8" t="s">
        <v>121</v>
      </c>
      <c r="AK5" s="8" t="s">
        <v>121</v>
      </c>
      <c r="AL5" s="8" t="s">
        <v>121</v>
      </c>
      <c r="AM5" s="8" t="s">
        <v>121</v>
      </c>
      <c r="AN5" s="8" t="s">
        <v>121</v>
      </c>
      <c r="AO5" s="8" t="s">
        <v>121</v>
      </c>
      <c r="AP5" s="8" t="s">
        <v>121</v>
      </c>
      <c r="AQ5" s="8" t="s">
        <v>121</v>
      </c>
      <c r="AR5" s="8" t="s">
        <v>121</v>
      </c>
      <c r="AS5" s="8" t="s">
        <v>121</v>
      </c>
      <c r="AT5" s="8" t="s">
        <v>121</v>
      </c>
      <c r="AU5" s="8" t="s">
        <v>121</v>
      </c>
      <c r="AV5" s="8" t="s">
        <v>121</v>
      </c>
      <c r="AW5" s="8" t="s">
        <v>121</v>
      </c>
      <c r="AX5" s="8" t="s">
        <v>121</v>
      </c>
    </row>
    <row r="6" spans="1:50">
      <c r="A6" s="4" t="s">
        <v>53</v>
      </c>
      <c r="B6" s="1">
        <v>2</v>
      </c>
      <c r="C6" s="1">
        <v>2</v>
      </c>
      <c r="D6" s="1">
        <v>2</v>
      </c>
      <c r="E6" s="1">
        <v>2</v>
      </c>
      <c r="F6" s="1">
        <v>2</v>
      </c>
      <c r="G6" s="1">
        <v>2</v>
      </c>
      <c r="H6" s="1">
        <v>2</v>
      </c>
      <c r="I6" s="1">
        <v>2</v>
      </c>
      <c r="J6" s="1">
        <v>2</v>
      </c>
      <c r="K6" s="1">
        <v>2</v>
      </c>
      <c r="L6" s="1">
        <v>2</v>
      </c>
      <c r="M6" s="1">
        <v>2</v>
      </c>
      <c r="N6" s="1">
        <v>2</v>
      </c>
      <c r="O6" s="1">
        <v>2</v>
      </c>
      <c r="P6" s="1">
        <v>2</v>
      </c>
      <c r="Q6" s="1">
        <v>2</v>
      </c>
      <c r="R6" s="1">
        <v>2</v>
      </c>
      <c r="S6" s="1">
        <v>2</v>
      </c>
      <c r="T6" s="1">
        <v>2</v>
      </c>
      <c r="U6" s="1">
        <v>2</v>
      </c>
      <c r="V6" s="1">
        <v>2</v>
      </c>
      <c r="W6" s="1">
        <v>2</v>
      </c>
      <c r="X6" s="1">
        <v>2</v>
      </c>
      <c r="Y6" s="1">
        <v>2</v>
      </c>
      <c r="Z6" s="1">
        <v>2</v>
      </c>
      <c r="AA6" s="1">
        <v>2</v>
      </c>
      <c r="AB6" s="1">
        <v>2</v>
      </c>
      <c r="AC6" s="1">
        <v>2</v>
      </c>
      <c r="AD6" s="1">
        <v>2</v>
      </c>
      <c r="AE6" s="1">
        <v>2</v>
      </c>
      <c r="AF6" s="1">
        <v>2</v>
      </c>
      <c r="AG6" s="1">
        <v>2</v>
      </c>
      <c r="AH6" s="1">
        <v>2</v>
      </c>
      <c r="AI6" s="1">
        <v>2</v>
      </c>
      <c r="AJ6" s="1">
        <v>2</v>
      </c>
      <c r="AK6" s="1">
        <v>2</v>
      </c>
      <c r="AL6" s="1">
        <v>2</v>
      </c>
      <c r="AM6" s="1">
        <v>2</v>
      </c>
      <c r="AN6" s="1">
        <v>2</v>
      </c>
      <c r="AO6" s="1">
        <v>2</v>
      </c>
      <c r="AP6" s="1">
        <v>2</v>
      </c>
      <c r="AQ6" s="1">
        <v>2</v>
      </c>
      <c r="AR6" s="1">
        <v>2</v>
      </c>
      <c r="AS6" s="1">
        <v>2</v>
      </c>
      <c r="AT6" s="1">
        <v>2</v>
      </c>
      <c r="AU6" s="1">
        <v>2</v>
      </c>
      <c r="AV6" s="1">
        <v>2</v>
      </c>
      <c r="AW6" s="1">
        <v>2</v>
      </c>
      <c r="AX6" s="1">
        <v>2</v>
      </c>
    </row>
    <row r="7" spans="1:50" s="6" customFormat="1">
      <c r="A7" s="5" t="s">
        <v>54</v>
      </c>
      <c r="B7" s="6">
        <v>42036</v>
      </c>
      <c r="C7" s="6">
        <v>42036</v>
      </c>
      <c r="D7" s="6">
        <v>42036</v>
      </c>
      <c r="E7" s="6">
        <v>42036</v>
      </c>
      <c r="F7" s="6">
        <v>42036</v>
      </c>
      <c r="G7" s="6">
        <v>42036</v>
      </c>
      <c r="H7" s="6">
        <v>42036</v>
      </c>
      <c r="I7" s="6">
        <v>42036</v>
      </c>
      <c r="J7" s="6">
        <v>42036</v>
      </c>
      <c r="K7" s="6">
        <v>42036</v>
      </c>
      <c r="L7" s="6">
        <v>42036</v>
      </c>
      <c r="M7" s="6">
        <v>42036</v>
      </c>
      <c r="N7" s="6">
        <v>42036</v>
      </c>
      <c r="O7" s="6">
        <v>42036</v>
      </c>
      <c r="P7" s="6">
        <v>42036</v>
      </c>
      <c r="Q7" s="6">
        <v>42036</v>
      </c>
      <c r="R7" s="6">
        <v>42036</v>
      </c>
      <c r="S7" s="6">
        <v>42036</v>
      </c>
      <c r="T7" s="6">
        <v>42036</v>
      </c>
      <c r="U7" s="6">
        <v>42036</v>
      </c>
      <c r="V7" s="6">
        <v>42036</v>
      </c>
      <c r="W7" s="6">
        <v>42036</v>
      </c>
      <c r="X7" s="6">
        <v>42036</v>
      </c>
      <c r="Y7" s="6">
        <v>42036</v>
      </c>
      <c r="Z7" s="6">
        <v>42036</v>
      </c>
      <c r="AA7" s="6">
        <v>42036</v>
      </c>
      <c r="AB7" s="6">
        <v>42036</v>
      </c>
      <c r="AC7" s="6">
        <v>42036</v>
      </c>
      <c r="AD7" s="6">
        <v>42036</v>
      </c>
      <c r="AE7" s="6">
        <v>42036</v>
      </c>
      <c r="AF7" s="6">
        <v>42036</v>
      </c>
      <c r="AG7" s="6">
        <v>42036</v>
      </c>
      <c r="AH7" s="6">
        <v>42036</v>
      </c>
      <c r="AI7" s="6">
        <v>42036</v>
      </c>
      <c r="AJ7" s="6">
        <v>42036</v>
      </c>
      <c r="AK7" s="6">
        <v>42036</v>
      </c>
      <c r="AL7" s="6">
        <v>42036</v>
      </c>
      <c r="AM7" s="6">
        <v>42036</v>
      </c>
      <c r="AN7" s="6">
        <v>42036</v>
      </c>
      <c r="AO7" s="6">
        <v>42036</v>
      </c>
      <c r="AP7" s="6">
        <v>42036</v>
      </c>
      <c r="AQ7" s="6">
        <v>42036</v>
      </c>
      <c r="AR7" s="6">
        <v>42036</v>
      </c>
      <c r="AS7" s="6">
        <v>42036</v>
      </c>
      <c r="AT7" s="6">
        <v>42036</v>
      </c>
      <c r="AU7" s="6">
        <v>42036</v>
      </c>
      <c r="AV7" s="6">
        <v>42036</v>
      </c>
      <c r="AW7" s="6">
        <v>42036</v>
      </c>
      <c r="AX7" s="6">
        <v>42036</v>
      </c>
    </row>
    <row r="8" spans="1:50" s="6" customFormat="1">
      <c r="A8" s="5" t="s">
        <v>55</v>
      </c>
      <c r="B8" s="6">
        <v>44228</v>
      </c>
      <c r="C8" s="6">
        <v>44228</v>
      </c>
      <c r="D8" s="6">
        <v>44228</v>
      </c>
      <c r="E8" s="6">
        <v>44228</v>
      </c>
      <c r="F8" s="6">
        <v>44228</v>
      </c>
      <c r="G8" s="6">
        <v>44228</v>
      </c>
      <c r="H8" s="6">
        <v>44228</v>
      </c>
      <c r="I8" s="6">
        <v>44228</v>
      </c>
      <c r="J8" s="6">
        <v>44228</v>
      </c>
      <c r="K8" s="6">
        <v>44228</v>
      </c>
      <c r="L8" s="6">
        <v>44228</v>
      </c>
      <c r="M8" s="6">
        <v>44228</v>
      </c>
      <c r="N8" s="6">
        <v>44228</v>
      </c>
      <c r="O8" s="6">
        <v>44228</v>
      </c>
      <c r="P8" s="6">
        <v>44228</v>
      </c>
      <c r="Q8" s="6">
        <v>44228</v>
      </c>
      <c r="R8" s="6">
        <v>44228</v>
      </c>
      <c r="S8" s="6">
        <v>44228</v>
      </c>
      <c r="T8" s="6">
        <v>44228</v>
      </c>
      <c r="U8" s="6">
        <v>44228</v>
      </c>
      <c r="V8" s="6">
        <v>44228</v>
      </c>
      <c r="W8" s="6">
        <v>44228</v>
      </c>
      <c r="X8" s="6">
        <v>44228</v>
      </c>
      <c r="Y8" s="6">
        <v>44228</v>
      </c>
      <c r="Z8" s="6">
        <v>44228</v>
      </c>
      <c r="AA8" s="6">
        <v>44228</v>
      </c>
      <c r="AB8" s="6">
        <v>44228</v>
      </c>
      <c r="AC8" s="6">
        <v>44228</v>
      </c>
      <c r="AD8" s="6">
        <v>44228</v>
      </c>
      <c r="AE8" s="6">
        <v>44228</v>
      </c>
      <c r="AF8" s="6">
        <v>44228</v>
      </c>
      <c r="AG8" s="6">
        <v>44228</v>
      </c>
      <c r="AH8" s="6">
        <v>44228</v>
      </c>
      <c r="AI8" s="6">
        <v>44228</v>
      </c>
      <c r="AJ8" s="6">
        <v>44228</v>
      </c>
      <c r="AK8" s="6">
        <v>44228</v>
      </c>
      <c r="AL8" s="6">
        <v>44228</v>
      </c>
      <c r="AM8" s="6">
        <v>44228</v>
      </c>
      <c r="AN8" s="6">
        <v>44228</v>
      </c>
      <c r="AO8" s="6">
        <v>44228</v>
      </c>
      <c r="AP8" s="6">
        <v>44228</v>
      </c>
      <c r="AQ8" s="6">
        <v>44228</v>
      </c>
      <c r="AR8" s="6">
        <v>44228</v>
      </c>
      <c r="AS8" s="6">
        <v>44228</v>
      </c>
      <c r="AT8" s="6">
        <v>44228</v>
      </c>
      <c r="AU8" s="6">
        <v>44228</v>
      </c>
      <c r="AV8" s="6">
        <v>44228</v>
      </c>
      <c r="AW8" s="6">
        <v>44228</v>
      </c>
      <c r="AX8" s="6">
        <v>44228</v>
      </c>
    </row>
    <row r="9" spans="1:50">
      <c r="A9" s="4" t="s">
        <v>56</v>
      </c>
      <c r="B9" s="1">
        <v>7</v>
      </c>
      <c r="C9" s="1">
        <v>7</v>
      </c>
      <c r="D9" s="1">
        <v>7</v>
      </c>
      <c r="E9" s="1">
        <v>7</v>
      </c>
      <c r="F9" s="1">
        <v>7</v>
      </c>
      <c r="G9" s="1">
        <v>7</v>
      </c>
      <c r="H9" s="1">
        <v>7</v>
      </c>
      <c r="I9" s="1">
        <v>7</v>
      </c>
      <c r="J9" s="1">
        <v>7</v>
      </c>
      <c r="K9" s="1">
        <v>7</v>
      </c>
      <c r="L9" s="1">
        <v>7</v>
      </c>
      <c r="M9" s="1">
        <v>7</v>
      </c>
      <c r="N9" s="1">
        <v>7</v>
      </c>
      <c r="O9" s="1">
        <v>7</v>
      </c>
      <c r="P9" s="1">
        <v>7</v>
      </c>
      <c r="Q9" s="1">
        <v>7</v>
      </c>
      <c r="R9" s="1">
        <v>7</v>
      </c>
      <c r="S9" s="1">
        <v>7</v>
      </c>
      <c r="T9" s="1">
        <v>7</v>
      </c>
      <c r="U9" s="1">
        <v>7</v>
      </c>
      <c r="V9" s="1">
        <v>7</v>
      </c>
      <c r="W9" s="1">
        <v>7</v>
      </c>
      <c r="X9" s="1">
        <v>7</v>
      </c>
      <c r="Y9" s="1">
        <v>7</v>
      </c>
      <c r="Z9" s="1">
        <v>7</v>
      </c>
      <c r="AA9" s="1">
        <v>7</v>
      </c>
      <c r="AB9" s="1">
        <v>7</v>
      </c>
      <c r="AC9" s="1">
        <v>7</v>
      </c>
      <c r="AD9" s="1">
        <v>7</v>
      </c>
      <c r="AE9" s="1">
        <v>7</v>
      </c>
      <c r="AF9" s="1">
        <v>7</v>
      </c>
      <c r="AG9" s="1">
        <v>7</v>
      </c>
      <c r="AH9" s="1">
        <v>7</v>
      </c>
      <c r="AI9" s="1">
        <v>7</v>
      </c>
      <c r="AJ9" s="1">
        <v>7</v>
      </c>
      <c r="AK9" s="1">
        <v>7</v>
      </c>
      <c r="AL9" s="1">
        <v>7</v>
      </c>
      <c r="AM9" s="1">
        <v>7</v>
      </c>
      <c r="AN9" s="1">
        <v>7</v>
      </c>
      <c r="AO9" s="1">
        <v>7</v>
      </c>
      <c r="AP9" s="1">
        <v>7</v>
      </c>
      <c r="AQ9" s="1">
        <v>7</v>
      </c>
      <c r="AR9" s="1">
        <v>7</v>
      </c>
      <c r="AS9" s="1">
        <v>7</v>
      </c>
      <c r="AT9" s="1">
        <v>7</v>
      </c>
      <c r="AU9" s="1">
        <v>7</v>
      </c>
      <c r="AV9" s="1">
        <v>7</v>
      </c>
      <c r="AW9" s="1">
        <v>7</v>
      </c>
      <c r="AX9" s="1">
        <v>7</v>
      </c>
    </row>
    <row r="10" spans="1:50">
      <c r="A10" s="4" t="s">
        <v>57</v>
      </c>
      <c r="B10" s="8" t="s">
        <v>61</v>
      </c>
      <c r="C10" s="8" t="s">
        <v>62</v>
      </c>
      <c r="D10" s="8" t="s">
        <v>63</v>
      </c>
      <c r="E10" s="8" t="s">
        <v>64</v>
      </c>
      <c r="F10" s="8" t="s">
        <v>65</v>
      </c>
      <c r="G10" s="8" t="s">
        <v>66</v>
      </c>
      <c r="H10" s="8" t="s">
        <v>67</v>
      </c>
      <c r="I10" s="8" t="s">
        <v>68</v>
      </c>
      <c r="J10" s="8" t="s">
        <v>69</v>
      </c>
      <c r="K10" s="8" t="s">
        <v>70</v>
      </c>
      <c r="L10" s="8" t="s">
        <v>71</v>
      </c>
      <c r="M10" s="8" t="s">
        <v>72</v>
      </c>
      <c r="N10" s="8" t="s">
        <v>73</v>
      </c>
      <c r="O10" s="8" t="s">
        <v>74</v>
      </c>
      <c r="P10" s="8" t="s">
        <v>75</v>
      </c>
      <c r="Q10" s="8" t="s">
        <v>76</v>
      </c>
      <c r="R10" s="8" t="s">
        <v>77</v>
      </c>
      <c r="S10" s="8" t="s">
        <v>78</v>
      </c>
      <c r="T10" s="8" t="s">
        <v>79</v>
      </c>
      <c r="U10" s="8" t="s">
        <v>80</v>
      </c>
      <c r="V10" s="8" t="s">
        <v>81</v>
      </c>
      <c r="W10" s="8" t="s">
        <v>82</v>
      </c>
      <c r="X10" s="8" t="s">
        <v>83</v>
      </c>
      <c r="Y10" s="8" t="s">
        <v>84</v>
      </c>
      <c r="Z10" s="8" t="s">
        <v>85</v>
      </c>
      <c r="AA10" s="8" t="s">
        <v>88</v>
      </c>
      <c r="AB10" s="8" t="s">
        <v>89</v>
      </c>
      <c r="AC10" s="8" t="s">
        <v>90</v>
      </c>
      <c r="AD10" s="8" t="s">
        <v>91</v>
      </c>
      <c r="AE10" s="8" t="s">
        <v>92</v>
      </c>
      <c r="AF10" s="8" t="s">
        <v>93</v>
      </c>
      <c r="AG10" s="8" t="s">
        <v>94</v>
      </c>
      <c r="AH10" s="8" t="s">
        <v>95</v>
      </c>
      <c r="AI10" s="8" t="s">
        <v>96</v>
      </c>
      <c r="AJ10" s="8" t="s">
        <v>97</v>
      </c>
      <c r="AK10" s="8" t="s">
        <v>98</v>
      </c>
      <c r="AL10" s="8" t="s">
        <v>99</v>
      </c>
      <c r="AM10" s="8" t="s">
        <v>100</v>
      </c>
      <c r="AN10" s="8" t="s">
        <v>101</v>
      </c>
      <c r="AO10" s="8" t="s">
        <v>102</v>
      </c>
      <c r="AP10" s="8" t="s">
        <v>103</v>
      </c>
      <c r="AQ10" s="8" t="s">
        <v>104</v>
      </c>
      <c r="AR10" s="8" t="s">
        <v>105</v>
      </c>
      <c r="AS10" s="8" t="s">
        <v>106</v>
      </c>
      <c r="AT10" s="8" t="s">
        <v>107</v>
      </c>
      <c r="AU10" s="8" t="s">
        <v>108</v>
      </c>
      <c r="AV10" s="8" t="s">
        <v>109</v>
      </c>
      <c r="AW10" s="8" t="s">
        <v>110</v>
      </c>
      <c r="AX10" s="8" t="s">
        <v>111</v>
      </c>
    </row>
    <row r="11" spans="1:50">
      <c r="A11" s="10">
        <v>42036</v>
      </c>
      <c r="B11" s="9">
        <v>761.60599999999999</v>
      </c>
      <c r="C11" s="9">
        <v>525.09100000000001</v>
      </c>
      <c r="D11" s="9">
        <v>418.411</v>
      </c>
      <c r="E11" s="9">
        <v>94.881</v>
      </c>
      <c r="F11" s="9">
        <v>11.798999999999999</v>
      </c>
      <c r="G11" s="9">
        <v>236.51400000000001</v>
      </c>
      <c r="H11" s="9">
        <v>208.70500000000001</v>
      </c>
      <c r="I11" s="9">
        <v>27.809000000000001</v>
      </c>
      <c r="J11" s="9">
        <v>681.25</v>
      </c>
      <c r="K11" s="9">
        <v>141.322</v>
      </c>
      <c r="L11" s="9">
        <v>52.741999999999997</v>
      </c>
      <c r="M11" s="9">
        <v>52.293999999999997</v>
      </c>
      <c r="N11" s="9">
        <v>8.7170000000000005</v>
      </c>
      <c r="O11" s="9">
        <v>43.576999999999998</v>
      </c>
      <c r="P11" s="9">
        <v>69.260000000000005</v>
      </c>
      <c r="Q11" s="9">
        <v>60.054000000000002</v>
      </c>
      <c r="R11" s="9">
        <v>67.620999999999995</v>
      </c>
      <c r="S11" s="9">
        <v>33.360999999999997</v>
      </c>
      <c r="T11" s="9">
        <v>52.997999999999998</v>
      </c>
      <c r="U11" s="9">
        <v>13.363</v>
      </c>
      <c r="V11" s="9">
        <v>31.873999999999999</v>
      </c>
      <c r="W11" s="9">
        <v>25.382000000000001</v>
      </c>
      <c r="X11" s="9">
        <v>35.466999999999999</v>
      </c>
      <c r="Y11" s="9">
        <v>45.511000000000003</v>
      </c>
      <c r="Z11" s="9">
        <v>80.355999999999995</v>
      </c>
      <c r="AA11" s="9">
        <v>68.944999999999993</v>
      </c>
      <c r="AB11" s="9">
        <v>54.938000000000002</v>
      </c>
      <c r="AC11" s="9">
        <v>12.458</v>
      </c>
      <c r="AD11" s="9">
        <v>1.5489999999999999</v>
      </c>
      <c r="AE11" s="9">
        <v>31.055</v>
      </c>
      <c r="AF11" s="9">
        <v>27.402999999999999</v>
      </c>
      <c r="AG11" s="9">
        <v>3.6509999999999998</v>
      </c>
      <c r="AH11" s="9">
        <v>89.448999999999998</v>
      </c>
      <c r="AI11" s="9">
        <v>18.556000000000001</v>
      </c>
      <c r="AJ11" s="9">
        <v>6.9249999999999998</v>
      </c>
      <c r="AK11" s="9">
        <v>6.8659999999999997</v>
      </c>
      <c r="AL11" s="9">
        <v>1.145</v>
      </c>
      <c r="AM11" s="9">
        <v>5.7220000000000004</v>
      </c>
      <c r="AN11" s="9">
        <v>9.0939999999999994</v>
      </c>
      <c r="AO11" s="9">
        <v>7.8849999999999998</v>
      </c>
      <c r="AP11" s="9">
        <v>8.8789999999999996</v>
      </c>
      <c r="AQ11" s="9">
        <v>4.38</v>
      </c>
      <c r="AR11" s="9">
        <v>6.9589999999999996</v>
      </c>
      <c r="AS11" s="9">
        <v>1.7549999999999999</v>
      </c>
      <c r="AT11" s="9">
        <v>4.1849999999999996</v>
      </c>
      <c r="AU11" s="9">
        <v>3.3330000000000002</v>
      </c>
      <c r="AV11" s="9">
        <v>4.657</v>
      </c>
      <c r="AW11" s="9">
        <v>5.976</v>
      </c>
      <c r="AX11" s="9">
        <v>10.551</v>
      </c>
    </row>
    <row r="12" spans="1:50">
      <c r="A12" s="10">
        <v>42401</v>
      </c>
      <c r="B12" s="9">
        <v>719.01400000000001</v>
      </c>
      <c r="C12" s="9">
        <v>503.63900000000001</v>
      </c>
      <c r="D12" s="9">
        <v>400.85199999999998</v>
      </c>
      <c r="E12" s="9">
        <v>86.947000000000003</v>
      </c>
      <c r="F12" s="9">
        <v>15.84</v>
      </c>
      <c r="G12" s="9">
        <v>215.375</v>
      </c>
      <c r="H12" s="9">
        <v>196.20400000000001</v>
      </c>
      <c r="I12" s="9">
        <v>19.170999999999999</v>
      </c>
      <c r="J12" s="9">
        <v>650.41499999999996</v>
      </c>
      <c r="K12" s="9">
        <v>129.209</v>
      </c>
      <c r="L12" s="9">
        <v>55.103999999999999</v>
      </c>
      <c r="M12" s="9">
        <v>43.752000000000002</v>
      </c>
      <c r="N12" s="9">
        <v>8.7720000000000002</v>
      </c>
      <c r="O12" s="9">
        <v>34.981000000000002</v>
      </c>
      <c r="P12" s="9">
        <v>82.524000000000001</v>
      </c>
      <c r="Q12" s="9">
        <v>39.393999999999998</v>
      </c>
      <c r="R12" s="9">
        <v>58.545000000000002</v>
      </c>
      <c r="S12" s="9">
        <v>32.140999999999998</v>
      </c>
      <c r="T12" s="9">
        <v>65.643000000000001</v>
      </c>
      <c r="U12" s="9">
        <v>13.991</v>
      </c>
      <c r="V12" s="9">
        <v>35.884999999999998</v>
      </c>
      <c r="W12" s="9">
        <v>16.741</v>
      </c>
      <c r="X12" s="9">
        <v>10.382999999999999</v>
      </c>
      <c r="Y12" s="9">
        <v>67.103999999999999</v>
      </c>
      <c r="Z12" s="9">
        <v>68.599000000000004</v>
      </c>
      <c r="AA12" s="9">
        <v>70.046000000000006</v>
      </c>
      <c r="AB12" s="9">
        <v>55.75</v>
      </c>
      <c r="AC12" s="9">
        <v>12.093</v>
      </c>
      <c r="AD12" s="9">
        <v>2.2029999999999998</v>
      </c>
      <c r="AE12" s="9">
        <v>29.954000000000001</v>
      </c>
      <c r="AF12" s="9">
        <v>27.288</v>
      </c>
      <c r="AG12" s="9">
        <v>2.6659999999999999</v>
      </c>
      <c r="AH12" s="9">
        <v>90.459000000000003</v>
      </c>
      <c r="AI12" s="9">
        <v>17.97</v>
      </c>
      <c r="AJ12" s="9">
        <v>7.6639999999999997</v>
      </c>
      <c r="AK12" s="9">
        <v>6.085</v>
      </c>
      <c r="AL12" s="9">
        <v>1.22</v>
      </c>
      <c r="AM12" s="9">
        <v>4.8650000000000002</v>
      </c>
      <c r="AN12" s="9">
        <v>11.477</v>
      </c>
      <c r="AO12" s="9">
        <v>5.4790000000000001</v>
      </c>
      <c r="AP12" s="9">
        <v>8.1419999999999995</v>
      </c>
      <c r="AQ12" s="9">
        <v>4.47</v>
      </c>
      <c r="AR12" s="9">
        <v>9.1300000000000008</v>
      </c>
      <c r="AS12" s="9">
        <v>1.946</v>
      </c>
      <c r="AT12" s="9">
        <v>4.9909999999999997</v>
      </c>
      <c r="AU12" s="9">
        <v>2.3279999999999998</v>
      </c>
      <c r="AV12" s="9">
        <v>1.444</v>
      </c>
      <c r="AW12" s="9">
        <v>9.3330000000000002</v>
      </c>
      <c r="AX12" s="9">
        <v>9.5410000000000004</v>
      </c>
    </row>
    <row r="13" spans="1:50">
      <c r="A13" s="10">
        <v>42767</v>
      </c>
      <c r="B13" s="9">
        <v>750.23599999999999</v>
      </c>
      <c r="C13" s="9">
        <v>515.98299999999995</v>
      </c>
      <c r="D13" s="9">
        <v>422.142</v>
      </c>
      <c r="E13" s="9">
        <v>80.180999999999997</v>
      </c>
      <c r="F13" s="9">
        <v>13.661</v>
      </c>
      <c r="G13" s="9">
        <v>234.25200000000001</v>
      </c>
      <c r="H13" s="9">
        <v>211.48</v>
      </c>
      <c r="I13" s="9">
        <v>22.771999999999998</v>
      </c>
      <c r="J13" s="9">
        <v>659.87400000000002</v>
      </c>
      <c r="K13" s="9">
        <v>131.06399999999999</v>
      </c>
      <c r="L13" s="9">
        <v>47.615000000000002</v>
      </c>
      <c r="M13" s="9">
        <v>50.429000000000002</v>
      </c>
      <c r="N13" s="9">
        <v>11.301</v>
      </c>
      <c r="O13" s="9">
        <v>39.127000000000002</v>
      </c>
      <c r="P13" s="9">
        <v>92.346999999999994</v>
      </c>
      <c r="Q13" s="9">
        <v>41.06</v>
      </c>
      <c r="R13" s="9">
        <v>56.844999999999999</v>
      </c>
      <c r="S13" s="9">
        <v>30.61</v>
      </c>
      <c r="T13" s="9">
        <v>70.123000000000005</v>
      </c>
      <c r="U13" s="9">
        <v>13.965999999999999</v>
      </c>
      <c r="V13" s="9">
        <v>29.943999999999999</v>
      </c>
      <c r="W13" s="9">
        <v>20.366</v>
      </c>
      <c r="X13" s="9">
        <v>8.6039999999999992</v>
      </c>
      <c r="Y13" s="9">
        <v>66.902000000000001</v>
      </c>
      <c r="Z13" s="9">
        <v>90.361999999999995</v>
      </c>
      <c r="AA13" s="9">
        <v>68.775999999999996</v>
      </c>
      <c r="AB13" s="9">
        <v>56.268000000000001</v>
      </c>
      <c r="AC13" s="9">
        <v>10.686999999999999</v>
      </c>
      <c r="AD13" s="9">
        <v>1.821</v>
      </c>
      <c r="AE13" s="9">
        <v>31.224</v>
      </c>
      <c r="AF13" s="9">
        <v>28.189</v>
      </c>
      <c r="AG13" s="9">
        <v>3.0350000000000001</v>
      </c>
      <c r="AH13" s="9">
        <v>87.956000000000003</v>
      </c>
      <c r="AI13" s="9">
        <v>17.47</v>
      </c>
      <c r="AJ13" s="9">
        <v>6.3470000000000004</v>
      </c>
      <c r="AK13" s="9">
        <v>6.7220000000000004</v>
      </c>
      <c r="AL13" s="9">
        <v>1.506</v>
      </c>
      <c r="AM13" s="9">
        <v>5.2149999999999999</v>
      </c>
      <c r="AN13" s="9">
        <v>12.308999999999999</v>
      </c>
      <c r="AO13" s="9">
        <v>5.4729999999999999</v>
      </c>
      <c r="AP13" s="9">
        <v>7.577</v>
      </c>
      <c r="AQ13" s="9">
        <v>4.08</v>
      </c>
      <c r="AR13" s="9">
        <v>9.3469999999999995</v>
      </c>
      <c r="AS13" s="9">
        <v>1.861</v>
      </c>
      <c r="AT13" s="9">
        <v>3.9910000000000001</v>
      </c>
      <c r="AU13" s="9">
        <v>2.7149999999999999</v>
      </c>
      <c r="AV13" s="9">
        <v>1.147</v>
      </c>
      <c r="AW13" s="9">
        <v>8.9169999999999998</v>
      </c>
      <c r="AX13" s="9">
        <v>12.044</v>
      </c>
    </row>
    <row r="14" spans="1:50">
      <c r="A14" s="10">
        <v>43132</v>
      </c>
      <c r="B14" s="9">
        <v>736.41600000000005</v>
      </c>
      <c r="C14" s="9">
        <v>512.69899999999996</v>
      </c>
      <c r="D14" s="9">
        <v>429.78100000000001</v>
      </c>
      <c r="E14" s="9">
        <v>68.381</v>
      </c>
      <c r="F14" s="9">
        <v>14.537000000000001</v>
      </c>
      <c r="G14" s="9">
        <v>223.71700000000001</v>
      </c>
      <c r="H14" s="9">
        <v>203.82499999999999</v>
      </c>
      <c r="I14" s="9">
        <v>19.891999999999999</v>
      </c>
      <c r="J14" s="9">
        <v>653.78499999999997</v>
      </c>
      <c r="K14" s="9">
        <v>125.36</v>
      </c>
      <c r="L14" s="9">
        <v>52.999000000000002</v>
      </c>
      <c r="M14" s="9">
        <v>44.807000000000002</v>
      </c>
      <c r="N14" s="9">
        <v>9.5449999999999999</v>
      </c>
      <c r="O14" s="9">
        <v>35.262</v>
      </c>
      <c r="P14" s="9">
        <v>86.881</v>
      </c>
      <c r="Q14" s="9">
        <v>41.323999999999998</v>
      </c>
      <c r="R14" s="9">
        <v>53.305999999999997</v>
      </c>
      <c r="S14" s="9">
        <v>32.473999999999997</v>
      </c>
      <c r="T14" s="9">
        <v>67.588999999999999</v>
      </c>
      <c r="U14" s="9">
        <v>22.475000000000001</v>
      </c>
      <c r="V14" s="9">
        <v>29.414999999999999</v>
      </c>
      <c r="W14" s="9">
        <v>17.010999999999999</v>
      </c>
      <c r="X14" s="9">
        <v>8.1370000000000005</v>
      </c>
      <c r="Y14" s="9">
        <v>72.007000000000005</v>
      </c>
      <c r="Z14" s="9">
        <v>82.631</v>
      </c>
      <c r="AA14" s="9">
        <v>69.620999999999995</v>
      </c>
      <c r="AB14" s="9">
        <v>58.360999999999997</v>
      </c>
      <c r="AC14" s="9">
        <v>9.2859999999999996</v>
      </c>
      <c r="AD14" s="9">
        <v>1.974</v>
      </c>
      <c r="AE14" s="9">
        <v>30.379000000000001</v>
      </c>
      <c r="AF14" s="9">
        <v>27.678000000000001</v>
      </c>
      <c r="AG14" s="9">
        <v>2.7010000000000001</v>
      </c>
      <c r="AH14" s="9">
        <v>88.778999999999996</v>
      </c>
      <c r="AI14" s="9">
        <v>17.023</v>
      </c>
      <c r="AJ14" s="9">
        <v>7.1970000000000001</v>
      </c>
      <c r="AK14" s="9">
        <v>6.0839999999999996</v>
      </c>
      <c r="AL14" s="9">
        <v>1.296</v>
      </c>
      <c r="AM14" s="9">
        <v>4.7880000000000003</v>
      </c>
      <c r="AN14" s="9">
        <v>11.798</v>
      </c>
      <c r="AO14" s="9">
        <v>5.6120000000000001</v>
      </c>
      <c r="AP14" s="9">
        <v>7.2389999999999999</v>
      </c>
      <c r="AQ14" s="9">
        <v>4.41</v>
      </c>
      <c r="AR14" s="9">
        <v>9.1780000000000008</v>
      </c>
      <c r="AS14" s="9">
        <v>3.052</v>
      </c>
      <c r="AT14" s="9">
        <v>3.9940000000000002</v>
      </c>
      <c r="AU14" s="9">
        <v>2.31</v>
      </c>
      <c r="AV14" s="9">
        <v>1.105</v>
      </c>
      <c r="AW14" s="9">
        <v>9.7780000000000005</v>
      </c>
      <c r="AX14" s="9">
        <v>11.221</v>
      </c>
    </row>
    <row r="15" spans="1:50">
      <c r="A15" s="10">
        <v>43497</v>
      </c>
      <c r="B15" s="9">
        <v>671.76099999999997</v>
      </c>
      <c r="C15" s="9">
        <v>461.26600000000002</v>
      </c>
      <c r="D15" s="9">
        <v>355.53500000000003</v>
      </c>
      <c r="E15" s="9">
        <v>92.286000000000001</v>
      </c>
      <c r="F15" s="9">
        <v>13.445</v>
      </c>
      <c r="G15" s="9">
        <v>210.495</v>
      </c>
      <c r="H15" s="9">
        <v>185.96700000000001</v>
      </c>
      <c r="I15" s="9">
        <v>24.527999999999999</v>
      </c>
      <c r="J15" s="9">
        <v>585.95399999999995</v>
      </c>
      <c r="K15" s="9">
        <v>101.65300000000001</v>
      </c>
      <c r="L15" s="9">
        <v>42.427999999999997</v>
      </c>
      <c r="M15" s="9">
        <v>43.326999999999998</v>
      </c>
      <c r="N15" s="9">
        <v>9.0500000000000007</v>
      </c>
      <c r="O15" s="9">
        <v>34.277000000000001</v>
      </c>
      <c r="P15" s="9">
        <v>77.951999999999998</v>
      </c>
      <c r="Q15" s="9">
        <v>29.279</v>
      </c>
      <c r="R15" s="9">
        <v>50.457000000000001</v>
      </c>
      <c r="S15" s="9">
        <v>31.114999999999998</v>
      </c>
      <c r="T15" s="9">
        <v>58.936999999999998</v>
      </c>
      <c r="U15" s="9">
        <v>12.185</v>
      </c>
      <c r="V15" s="9">
        <v>27.038</v>
      </c>
      <c r="W15" s="9">
        <v>23.027000000000001</v>
      </c>
      <c r="X15" s="9">
        <v>13.038</v>
      </c>
      <c r="Y15" s="9">
        <v>75.516000000000005</v>
      </c>
      <c r="Z15" s="9">
        <v>85.807000000000002</v>
      </c>
      <c r="AA15" s="9">
        <v>68.665000000000006</v>
      </c>
      <c r="AB15" s="9">
        <v>52.926000000000002</v>
      </c>
      <c r="AC15" s="9">
        <v>13.738</v>
      </c>
      <c r="AD15" s="9">
        <v>2.0009999999999999</v>
      </c>
      <c r="AE15" s="9">
        <v>31.335000000000001</v>
      </c>
      <c r="AF15" s="9">
        <v>27.684000000000001</v>
      </c>
      <c r="AG15" s="9">
        <v>3.6509999999999998</v>
      </c>
      <c r="AH15" s="9">
        <v>87.227000000000004</v>
      </c>
      <c r="AI15" s="9">
        <v>15.132</v>
      </c>
      <c r="AJ15" s="9">
        <v>6.3159999999999998</v>
      </c>
      <c r="AK15" s="9">
        <v>6.45</v>
      </c>
      <c r="AL15" s="9">
        <v>1.347</v>
      </c>
      <c r="AM15" s="9">
        <v>5.1029999999999998</v>
      </c>
      <c r="AN15" s="9">
        <v>11.603999999999999</v>
      </c>
      <c r="AO15" s="9">
        <v>4.359</v>
      </c>
      <c r="AP15" s="9">
        <v>7.5110000000000001</v>
      </c>
      <c r="AQ15" s="9">
        <v>4.6319999999999997</v>
      </c>
      <c r="AR15" s="9">
        <v>8.7739999999999991</v>
      </c>
      <c r="AS15" s="9">
        <v>1.8140000000000001</v>
      </c>
      <c r="AT15" s="9">
        <v>4.0250000000000004</v>
      </c>
      <c r="AU15" s="9">
        <v>3.4279999999999999</v>
      </c>
      <c r="AV15" s="9">
        <v>1.9410000000000001</v>
      </c>
      <c r="AW15" s="9">
        <v>11.241</v>
      </c>
      <c r="AX15" s="9">
        <v>12.773</v>
      </c>
    </row>
    <row r="16" spans="1:50">
      <c r="A16" s="10">
        <v>43862</v>
      </c>
      <c r="B16" s="9">
        <v>703.94600000000003</v>
      </c>
      <c r="C16" s="9">
        <v>466.54</v>
      </c>
      <c r="D16" s="9">
        <v>367.67</v>
      </c>
      <c r="E16" s="9">
        <v>79.457999999999998</v>
      </c>
      <c r="F16" s="9">
        <v>19.413</v>
      </c>
      <c r="G16" s="9">
        <v>237.40600000000001</v>
      </c>
      <c r="H16" s="9">
        <v>209.541</v>
      </c>
      <c r="I16" s="9">
        <v>27.864999999999998</v>
      </c>
      <c r="J16" s="9">
        <v>604.20899999999995</v>
      </c>
      <c r="K16" s="9">
        <v>111.13</v>
      </c>
      <c r="L16" s="9">
        <v>49.45</v>
      </c>
      <c r="M16" s="9">
        <v>48.148000000000003</v>
      </c>
      <c r="N16" s="9">
        <v>6.6970000000000001</v>
      </c>
      <c r="O16" s="9">
        <v>41.451000000000001</v>
      </c>
      <c r="P16" s="9">
        <v>83.403999999999996</v>
      </c>
      <c r="Q16" s="9">
        <v>32.524999999999999</v>
      </c>
      <c r="R16" s="9">
        <v>36.497999999999998</v>
      </c>
      <c r="S16" s="9">
        <v>27.34</v>
      </c>
      <c r="T16" s="9">
        <v>58.149000000000001</v>
      </c>
      <c r="U16" s="9">
        <v>14.32</v>
      </c>
      <c r="V16" s="9">
        <v>34.634</v>
      </c>
      <c r="W16" s="9">
        <v>18.469000000000001</v>
      </c>
      <c r="X16" s="9">
        <v>9.8510000000000009</v>
      </c>
      <c r="Y16" s="9">
        <v>80.292000000000002</v>
      </c>
      <c r="Z16" s="9">
        <v>99.738</v>
      </c>
      <c r="AA16" s="9">
        <v>66.275000000000006</v>
      </c>
      <c r="AB16" s="9">
        <v>52.23</v>
      </c>
      <c r="AC16" s="9">
        <v>11.288</v>
      </c>
      <c r="AD16" s="9">
        <v>2.758</v>
      </c>
      <c r="AE16" s="9">
        <v>33.725000000000001</v>
      </c>
      <c r="AF16" s="9">
        <v>29.766999999999999</v>
      </c>
      <c r="AG16" s="9">
        <v>3.9580000000000002</v>
      </c>
      <c r="AH16" s="9">
        <v>85.831999999999994</v>
      </c>
      <c r="AI16" s="9">
        <v>15.787000000000001</v>
      </c>
      <c r="AJ16" s="9">
        <v>7.0250000000000004</v>
      </c>
      <c r="AK16" s="9">
        <v>6.84</v>
      </c>
      <c r="AL16" s="9">
        <v>0.95099999999999996</v>
      </c>
      <c r="AM16" s="9">
        <v>5.8879999999999999</v>
      </c>
      <c r="AN16" s="9">
        <v>11.848000000000001</v>
      </c>
      <c r="AO16" s="9">
        <v>4.62</v>
      </c>
      <c r="AP16" s="9">
        <v>5.1849999999999996</v>
      </c>
      <c r="AQ16" s="9">
        <v>3.8839999999999999</v>
      </c>
      <c r="AR16" s="9">
        <v>8.26</v>
      </c>
      <c r="AS16" s="9">
        <v>2.0339999999999998</v>
      </c>
      <c r="AT16" s="9">
        <v>4.92</v>
      </c>
      <c r="AU16" s="9">
        <v>2.6240000000000001</v>
      </c>
      <c r="AV16" s="9">
        <v>1.399</v>
      </c>
      <c r="AW16" s="9">
        <v>11.406000000000001</v>
      </c>
      <c r="AX16" s="9">
        <v>14.167999999999999</v>
      </c>
    </row>
    <row r="17" spans="1:50">
      <c r="A17" s="10">
        <v>44228</v>
      </c>
      <c r="B17" s="9">
        <v>807.64200000000005</v>
      </c>
      <c r="C17" s="9">
        <v>576.87599999999998</v>
      </c>
      <c r="D17" s="9">
        <v>453.48899999999998</v>
      </c>
      <c r="E17" s="9">
        <v>103.182</v>
      </c>
      <c r="F17" s="9">
        <v>20.204999999999998</v>
      </c>
      <c r="G17" s="9">
        <v>230.767</v>
      </c>
      <c r="H17" s="9">
        <v>201.24799999999999</v>
      </c>
      <c r="I17" s="9">
        <v>29.518000000000001</v>
      </c>
      <c r="J17" s="9">
        <v>713.22799999999995</v>
      </c>
      <c r="K17" s="9">
        <v>151.23400000000001</v>
      </c>
      <c r="L17" s="9">
        <v>50.039000000000001</v>
      </c>
      <c r="M17" s="9">
        <v>46.017000000000003</v>
      </c>
      <c r="N17" s="9">
        <v>7.6719999999999997</v>
      </c>
      <c r="O17" s="9">
        <v>38.344999999999999</v>
      </c>
      <c r="P17" s="9">
        <v>102.92400000000001</v>
      </c>
      <c r="Q17" s="9">
        <v>37.308</v>
      </c>
      <c r="R17" s="9">
        <v>69.766999999999996</v>
      </c>
      <c r="S17" s="9">
        <v>32.713999999999999</v>
      </c>
      <c r="T17" s="9">
        <v>74.927999999999997</v>
      </c>
      <c r="U17" s="9">
        <v>18.117000000000001</v>
      </c>
      <c r="V17" s="9">
        <v>26.501000000000001</v>
      </c>
      <c r="W17" s="9">
        <v>22.838000000000001</v>
      </c>
      <c r="X17" s="9">
        <v>10.988</v>
      </c>
      <c r="Y17" s="9">
        <v>69.855000000000004</v>
      </c>
      <c r="Z17" s="9">
        <v>94.414000000000001</v>
      </c>
      <c r="AA17" s="9">
        <v>71.427000000000007</v>
      </c>
      <c r="AB17" s="9">
        <v>56.15</v>
      </c>
      <c r="AC17" s="9">
        <v>12.776</v>
      </c>
      <c r="AD17" s="9">
        <v>2.5019999999999998</v>
      </c>
      <c r="AE17" s="9">
        <v>28.573</v>
      </c>
      <c r="AF17" s="9">
        <v>24.917999999999999</v>
      </c>
      <c r="AG17" s="9">
        <v>3.6549999999999998</v>
      </c>
      <c r="AH17" s="9">
        <v>88.31</v>
      </c>
      <c r="AI17" s="9">
        <v>18.725000000000001</v>
      </c>
      <c r="AJ17" s="9">
        <v>6.1959999999999997</v>
      </c>
      <c r="AK17" s="9">
        <v>5.6980000000000004</v>
      </c>
      <c r="AL17" s="9">
        <v>0.95</v>
      </c>
      <c r="AM17" s="9">
        <v>4.7480000000000002</v>
      </c>
      <c r="AN17" s="9">
        <v>12.744</v>
      </c>
      <c r="AO17" s="9">
        <v>4.6189999999999998</v>
      </c>
      <c r="AP17" s="9">
        <v>8.6379999999999999</v>
      </c>
      <c r="AQ17" s="9">
        <v>4.0510000000000002</v>
      </c>
      <c r="AR17" s="9">
        <v>9.2769999999999992</v>
      </c>
      <c r="AS17" s="9">
        <v>2.2429999999999999</v>
      </c>
      <c r="AT17" s="9">
        <v>3.2810000000000001</v>
      </c>
      <c r="AU17" s="9">
        <v>2.8279999999999998</v>
      </c>
      <c r="AV17" s="9">
        <v>1.36</v>
      </c>
      <c r="AW17" s="9">
        <v>8.6489999999999991</v>
      </c>
      <c r="AX17" s="9">
        <v>11.69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149</vt:i4>
      </vt:variant>
    </vt:vector>
  </HeadingPairs>
  <TitlesOfParts>
    <vt:vector size="154" baseType="lpstr">
      <vt:lpstr>Contents</vt:lpstr>
      <vt:lpstr>Table 12.1</vt:lpstr>
      <vt:lpstr>Table 12.2</vt:lpstr>
      <vt:lpstr>Index</vt:lpstr>
      <vt:lpstr>Data1</vt:lpstr>
      <vt:lpstr>A124840760R</vt:lpstr>
      <vt:lpstr>A124840760R_Data</vt:lpstr>
      <vt:lpstr>A124840760R_Latest</vt:lpstr>
      <vt:lpstr>A124840762V</vt:lpstr>
      <vt:lpstr>A124840762V_Data</vt:lpstr>
      <vt:lpstr>A124840762V_Latest</vt:lpstr>
      <vt:lpstr>A124840768J</vt:lpstr>
      <vt:lpstr>A124840768J_Data</vt:lpstr>
      <vt:lpstr>A124840768J_Latest</vt:lpstr>
      <vt:lpstr>A124840770V</vt:lpstr>
      <vt:lpstr>A124840770V_Data</vt:lpstr>
      <vt:lpstr>A124840770V_Latest</vt:lpstr>
      <vt:lpstr>A124840776J</vt:lpstr>
      <vt:lpstr>A124840776J_Data</vt:lpstr>
      <vt:lpstr>A124840776J_Latest</vt:lpstr>
      <vt:lpstr>A124840778L</vt:lpstr>
      <vt:lpstr>A124840778L_Data</vt:lpstr>
      <vt:lpstr>A124840778L_Latest</vt:lpstr>
      <vt:lpstr>A124840784J</vt:lpstr>
      <vt:lpstr>A124840784J_Data</vt:lpstr>
      <vt:lpstr>A124840784J_Latest</vt:lpstr>
      <vt:lpstr>A124840786L</vt:lpstr>
      <vt:lpstr>A124840786L_Data</vt:lpstr>
      <vt:lpstr>A124840786L_Latest</vt:lpstr>
      <vt:lpstr>A124840792J</vt:lpstr>
      <vt:lpstr>A124840792J_Data</vt:lpstr>
      <vt:lpstr>A124840792J_Latest</vt:lpstr>
      <vt:lpstr>A124840794L</vt:lpstr>
      <vt:lpstr>A124840794L_Data</vt:lpstr>
      <vt:lpstr>A124840794L_Latest</vt:lpstr>
      <vt:lpstr>A124840800W</vt:lpstr>
      <vt:lpstr>A124840800W_Data</vt:lpstr>
      <vt:lpstr>A124840800W_Latest</vt:lpstr>
      <vt:lpstr>A124840802A</vt:lpstr>
      <vt:lpstr>A124840802A_Data</vt:lpstr>
      <vt:lpstr>A124840802A_Latest</vt:lpstr>
      <vt:lpstr>A124840808R</vt:lpstr>
      <vt:lpstr>A124840808R_Data</vt:lpstr>
      <vt:lpstr>A124840808R_Latest</vt:lpstr>
      <vt:lpstr>A124840810A</vt:lpstr>
      <vt:lpstr>A124840810A_Data</vt:lpstr>
      <vt:lpstr>A124840810A_Latest</vt:lpstr>
      <vt:lpstr>A124840816R</vt:lpstr>
      <vt:lpstr>A124840816R_Data</vt:lpstr>
      <vt:lpstr>A124840816R_Latest</vt:lpstr>
      <vt:lpstr>A124840818V</vt:lpstr>
      <vt:lpstr>A124840818V_Data</vt:lpstr>
      <vt:lpstr>A124840818V_Latest</vt:lpstr>
      <vt:lpstr>A124840824R</vt:lpstr>
      <vt:lpstr>A124840824R_Data</vt:lpstr>
      <vt:lpstr>A124840824R_Latest</vt:lpstr>
      <vt:lpstr>A124840832R</vt:lpstr>
      <vt:lpstr>A124840832R_Data</vt:lpstr>
      <vt:lpstr>A124840832R_Latest</vt:lpstr>
      <vt:lpstr>A124840834V</vt:lpstr>
      <vt:lpstr>A124840834V_Data</vt:lpstr>
      <vt:lpstr>A124840834V_Latest</vt:lpstr>
      <vt:lpstr>A124840840R</vt:lpstr>
      <vt:lpstr>A124840840R_Data</vt:lpstr>
      <vt:lpstr>A124840840R_Latest</vt:lpstr>
      <vt:lpstr>A124840842V</vt:lpstr>
      <vt:lpstr>A124840842V_Data</vt:lpstr>
      <vt:lpstr>A124840842V_Latest</vt:lpstr>
      <vt:lpstr>A124840848J</vt:lpstr>
      <vt:lpstr>A124840848J_Data</vt:lpstr>
      <vt:lpstr>A124840848J_Latest</vt:lpstr>
      <vt:lpstr>A124840850V</vt:lpstr>
      <vt:lpstr>A124840850V_Data</vt:lpstr>
      <vt:lpstr>A124840850V_Latest</vt:lpstr>
      <vt:lpstr>A124840856J</vt:lpstr>
      <vt:lpstr>A124840856J_Data</vt:lpstr>
      <vt:lpstr>A124840856J_Latest</vt:lpstr>
      <vt:lpstr>A124840858L</vt:lpstr>
      <vt:lpstr>A124840858L_Data</vt:lpstr>
      <vt:lpstr>A124840858L_Latest</vt:lpstr>
      <vt:lpstr>A124840864J</vt:lpstr>
      <vt:lpstr>A124840864J_Data</vt:lpstr>
      <vt:lpstr>A124840864J_Latest</vt:lpstr>
      <vt:lpstr>A124840866L</vt:lpstr>
      <vt:lpstr>A124840866L_Data</vt:lpstr>
      <vt:lpstr>A124840866L_Latest</vt:lpstr>
      <vt:lpstr>A124840872J</vt:lpstr>
      <vt:lpstr>A124840872J_Data</vt:lpstr>
      <vt:lpstr>A124840872J_Latest</vt:lpstr>
      <vt:lpstr>A124840874L</vt:lpstr>
      <vt:lpstr>A124840874L_Data</vt:lpstr>
      <vt:lpstr>A124840874L_Latest</vt:lpstr>
      <vt:lpstr>A124840880J</vt:lpstr>
      <vt:lpstr>A124840880J_Data</vt:lpstr>
      <vt:lpstr>A124840880J_Latest</vt:lpstr>
      <vt:lpstr>A124840882L</vt:lpstr>
      <vt:lpstr>A124840882L_Data</vt:lpstr>
      <vt:lpstr>A124840882L_Latest</vt:lpstr>
      <vt:lpstr>A124840888A</vt:lpstr>
      <vt:lpstr>A124840888A_Data</vt:lpstr>
      <vt:lpstr>A124840888A_Latest</vt:lpstr>
      <vt:lpstr>A124840890L</vt:lpstr>
      <vt:lpstr>A124840890L_Data</vt:lpstr>
      <vt:lpstr>A124840890L_Latest</vt:lpstr>
      <vt:lpstr>A124840896A</vt:lpstr>
      <vt:lpstr>A124840896A_Data</vt:lpstr>
      <vt:lpstr>A124840896A_Latest</vt:lpstr>
      <vt:lpstr>A124840898F</vt:lpstr>
      <vt:lpstr>A124840898F_Data</vt:lpstr>
      <vt:lpstr>A124840898F_Latest</vt:lpstr>
      <vt:lpstr>A124840904R</vt:lpstr>
      <vt:lpstr>A124840904R_Data</vt:lpstr>
      <vt:lpstr>A124840904R_Latest</vt:lpstr>
      <vt:lpstr>A124840906V</vt:lpstr>
      <vt:lpstr>A124840906V_Data</vt:lpstr>
      <vt:lpstr>A124840906V_Latest</vt:lpstr>
      <vt:lpstr>A124840912R</vt:lpstr>
      <vt:lpstr>A124840912R_Data</vt:lpstr>
      <vt:lpstr>A124840912R_Latest</vt:lpstr>
      <vt:lpstr>A124840914V</vt:lpstr>
      <vt:lpstr>A124840914V_Data</vt:lpstr>
      <vt:lpstr>A124840914V_Latest</vt:lpstr>
      <vt:lpstr>A124840920R</vt:lpstr>
      <vt:lpstr>A124840920R_Data</vt:lpstr>
      <vt:lpstr>A124840920R_Latest</vt:lpstr>
      <vt:lpstr>A124840922V</vt:lpstr>
      <vt:lpstr>A124840922V_Data</vt:lpstr>
      <vt:lpstr>A124840922V_Latest</vt:lpstr>
      <vt:lpstr>A124840928J</vt:lpstr>
      <vt:lpstr>A124840928J_Data</vt:lpstr>
      <vt:lpstr>A124840928J_Latest</vt:lpstr>
      <vt:lpstr>A124840930V</vt:lpstr>
      <vt:lpstr>A124840930V_Data</vt:lpstr>
      <vt:lpstr>A124840930V_Latest</vt:lpstr>
      <vt:lpstr>A124840936J</vt:lpstr>
      <vt:lpstr>A124840936J_Data</vt:lpstr>
      <vt:lpstr>A124840936J_Latest</vt:lpstr>
      <vt:lpstr>A124840938L</vt:lpstr>
      <vt:lpstr>A124840938L_Data</vt:lpstr>
      <vt:lpstr>A124840938L_Latest</vt:lpstr>
      <vt:lpstr>A124840944J</vt:lpstr>
      <vt:lpstr>A124840944J_Data</vt:lpstr>
      <vt:lpstr>A124840944J_Latest</vt:lpstr>
      <vt:lpstr>A124840946L</vt:lpstr>
      <vt:lpstr>A124840946L_Data</vt:lpstr>
      <vt:lpstr>A124840946L_Latest</vt:lpstr>
      <vt:lpstr>A124840952J</vt:lpstr>
      <vt:lpstr>A124840952J_Data</vt:lpstr>
      <vt:lpstr>A124840952J_Latest</vt:lpstr>
      <vt:lpstr>A124840954L</vt:lpstr>
      <vt:lpstr>A124840954L_Data</vt:lpstr>
      <vt:lpstr>A124840954L_Latest</vt:lpstr>
      <vt:lpstr>Date_Range</vt:lpstr>
      <vt:lpstr>Date_Range_Data</vt:lpstr>
    </vt:vector>
  </TitlesOfParts>
  <Company>ABS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</dc:creator>
  <cp:lastModifiedBy>Melissa Beeton</cp:lastModifiedBy>
  <dcterms:created xsi:type="dcterms:W3CDTF">2021-05-25T01:03:44Z</dcterms:created>
  <dcterms:modified xsi:type="dcterms:W3CDTF">2021-07-01T10:17:48Z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2021-07-01T10:17:46Z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fad27496-6657-4000-8ddc-d544f1f4fe78</vt:lpwstr>
  </property>
  <property fmtid="{D5CDD505-2E9C-101B-9397-08002B2CF9AE}" pid="8" name="MSIP_Label_c8e5a7ee-c283-40b0-98eb-fa437df4c031_ContentBits">
    <vt:lpwstr>0</vt:lpwstr>
  </property>
</Properties>
</file>