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305E381B-69F3-46C5-A705-BAE0C7D42A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4" r:id="rId1"/>
    <sheet name="Table 11.1" sheetId="5" r:id="rId2"/>
    <sheet name="Table 11.2" sheetId="6" r:id="rId3"/>
    <sheet name="Index" sheetId="3" r:id="rId4"/>
    <sheet name="Data1" sheetId="1" r:id="rId5"/>
  </sheets>
  <definedNames>
    <definedName name="A124819758J">Data1!$AQ$1:$AQ$10,Data1!$AQ$11:$AQ$17</definedName>
    <definedName name="A124819758J_Data">Data1!$AQ$11:$AQ$17</definedName>
    <definedName name="A124819758J_Latest">Data1!$AQ$17</definedName>
    <definedName name="A124819762X">Data1!$BL$1:$BL$10,Data1!$BL$11:$BL$17</definedName>
    <definedName name="A124819762X_Data">Data1!$BL$11:$BL$17</definedName>
    <definedName name="A124819762X_Latest">Data1!$BL$17</definedName>
    <definedName name="A124819766J">Data1!$D$1:$D$10,Data1!$D$11:$D$17</definedName>
    <definedName name="A124819766J_Data">Data1!$D$11:$D$17</definedName>
    <definedName name="A124819766J_Latest">Data1!$D$17</definedName>
    <definedName name="A124819770X">Data1!$AT$1:$AT$10,Data1!$AT$11:$AT$17</definedName>
    <definedName name="A124819770X_Data">Data1!$AT$11:$AT$17</definedName>
    <definedName name="A124819770X_Latest">Data1!$AT$17</definedName>
    <definedName name="A124819774J">Data1!$AZ$1:$AZ$10,Data1!$AZ$11:$AZ$17</definedName>
    <definedName name="A124819774J_Data">Data1!$AZ$11:$AZ$17</definedName>
    <definedName name="A124819774J_Latest">Data1!$AZ$17</definedName>
    <definedName name="A124819778T">Data1!$AB$1:$AB$10,Data1!$AB$11:$AB$17</definedName>
    <definedName name="A124819778T_Data">Data1!$AB$11:$AB$17</definedName>
    <definedName name="A124819778T_Latest">Data1!$AB$17</definedName>
    <definedName name="A124819782J">Data1!$AN$1:$AN$10,Data1!$AN$11:$AN$17</definedName>
    <definedName name="A124819782J_Data">Data1!$AN$11:$AN$17</definedName>
    <definedName name="A124819782J_Latest">Data1!$AN$17</definedName>
    <definedName name="A124819786T">Data1!$J$1:$J$10,Data1!$J$11:$J$17</definedName>
    <definedName name="A124819786T_Data">Data1!$J$11:$J$17</definedName>
    <definedName name="A124819786T_Latest">Data1!$J$17</definedName>
    <definedName name="A124819790J">Data1!$S$1:$S$10,Data1!$S$11:$S$17</definedName>
    <definedName name="A124819790J_Data">Data1!$S$11:$S$17</definedName>
    <definedName name="A124819790J_Latest">Data1!$S$17</definedName>
    <definedName name="A124819794T">Data1!$V$1:$V$10,Data1!$V$11:$V$17</definedName>
    <definedName name="A124819794T_Data">Data1!$V$11:$V$17</definedName>
    <definedName name="A124819794T_Latest">Data1!$V$17</definedName>
    <definedName name="A124819798A">Data1!$AW$1:$AW$10,Data1!$AW$11:$AW$17</definedName>
    <definedName name="A124819798A_Data">Data1!$AW$11:$AW$17</definedName>
    <definedName name="A124819798A_Latest">Data1!$AW$17</definedName>
    <definedName name="A124819802F">Data1!$BC$1:$BC$10,Data1!$BC$11:$BC$17</definedName>
    <definedName name="A124819802F_Data">Data1!$BC$11:$BC$17</definedName>
    <definedName name="A124819802F_Latest">Data1!$BC$17</definedName>
    <definedName name="A124819806R">Data1!$BF$1:$BF$10,Data1!$BF$11:$BF$17</definedName>
    <definedName name="A124819806R_Data">Data1!$BF$11:$BF$17</definedName>
    <definedName name="A124819806R_Latest">Data1!$BF$17</definedName>
    <definedName name="A124819810F">Data1!$Y$1:$Y$10,Data1!$Y$11:$Y$17</definedName>
    <definedName name="A124819810F_Data">Data1!$Y$11:$Y$17</definedName>
    <definedName name="A124819810F_Latest">Data1!$Y$17</definedName>
    <definedName name="A124819814R">Data1!$AH$1:$AH$10,Data1!$AH$11:$AH$17</definedName>
    <definedName name="A124819814R_Data">Data1!$AH$11:$AH$17</definedName>
    <definedName name="A124819814R_Latest">Data1!$AH$17</definedName>
    <definedName name="A124819818X">Data1!$G$1:$G$10,Data1!$G$11:$G$17</definedName>
    <definedName name="A124819818X_Data">Data1!$G$11:$G$17</definedName>
    <definedName name="A124819818X_Latest">Data1!$G$17</definedName>
    <definedName name="A124819822R">Data1!$M$1:$M$10,Data1!$M$11:$M$17</definedName>
    <definedName name="A124819822R_Data">Data1!$M$11:$M$17</definedName>
    <definedName name="A124819822R_Latest">Data1!$M$17</definedName>
    <definedName name="A124819826X">Data1!$P$1:$P$10,Data1!$P$11:$P$17</definedName>
    <definedName name="A124819826X_Data">Data1!$P$11:$P$17</definedName>
    <definedName name="A124819826X_Latest">Data1!$P$17</definedName>
    <definedName name="A124819830R">Data1!$AE$1:$AE$10,Data1!$AE$11:$AE$17</definedName>
    <definedName name="A124819830R_Data">Data1!$AE$11:$AE$17</definedName>
    <definedName name="A124819830R_Latest">Data1!$AE$17</definedName>
    <definedName name="A124819834X">Data1!$BO$1:$BO$10,Data1!$BO$11:$BO$17</definedName>
    <definedName name="A124819834X_Data">Data1!$BO$11:$BO$17</definedName>
    <definedName name="A124819834X_Latest">Data1!$BO$17</definedName>
    <definedName name="A124819838J">Data1!$AK$1:$AK$10,Data1!$AK$11:$AK$17</definedName>
    <definedName name="A124819838J_Data">Data1!$AK$11:$AK$17</definedName>
    <definedName name="A124819838J_Latest">Data1!$AK$17</definedName>
    <definedName name="A124819842X">Data1!$BI$1:$BI$10,Data1!$BI$11:$BI$17</definedName>
    <definedName name="A124819842X_Data">Data1!$BI$11:$BI$17</definedName>
    <definedName name="A124819842X_Latest">Data1!$BI$17</definedName>
    <definedName name="A124819846J">Data1!$AP$1:$AP$10,Data1!$AP$11:$AP$17</definedName>
    <definedName name="A124819846J_Data">Data1!$AP$11:$AP$17</definedName>
    <definedName name="A124819846J_Latest">Data1!$AP$17</definedName>
    <definedName name="A124819850X">Data1!$BK$1:$BK$10,Data1!$BK$11:$BK$17</definedName>
    <definedName name="A124819850X_Data">Data1!$BK$11:$BK$17</definedName>
    <definedName name="A124819850X_Latest">Data1!$BK$17</definedName>
    <definedName name="A124819854J">Data1!$C$1:$C$10,Data1!$C$11:$C$17</definedName>
    <definedName name="A124819854J_Data">Data1!$C$11:$C$17</definedName>
    <definedName name="A124819854J_Latest">Data1!$C$17</definedName>
    <definedName name="A124819858T">Data1!$AS$1:$AS$10,Data1!$AS$11:$AS$17</definedName>
    <definedName name="A124819858T_Data">Data1!$AS$11:$AS$17</definedName>
    <definedName name="A124819858T_Latest">Data1!$AS$17</definedName>
    <definedName name="A124819862J">Data1!$AY$1:$AY$10,Data1!$AY$11:$AY$17</definedName>
    <definedName name="A124819862J_Data">Data1!$AY$11:$AY$17</definedName>
    <definedName name="A124819862J_Latest">Data1!$AY$17</definedName>
    <definedName name="A124819866T">Data1!$AA$1:$AA$10,Data1!$AA$11:$AA$17</definedName>
    <definedName name="A124819866T_Data">Data1!$AA$11:$AA$17</definedName>
    <definedName name="A124819866T_Latest">Data1!$AA$17</definedName>
    <definedName name="A124819870J">Data1!$AM$1:$AM$10,Data1!$AM$11:$AM$17</definedName>
    <definedName name="A124819870J_Data">Data1!$AM$11:$AM$17</definedName>
    <definedName name="A124819870J_Latest">Data1!$AM$17</definedName>
    <definedName name="A124819874T">Data1!$I$1:$I$10,Data1!$I$11:$I$17</definedName>
    <definedName name="A124819874T_Data">Data1!$I$11:$I$17</definedName>
    <definedName name="A124819874T_Latest">Data1!$I$17</definedName>
    <definedName name="A124819878A">Data1!$R$1:$R$10,Data1!$R$11:$R$17</definedName>
    <definedName name="A124819878A_Data">Data1!$R$11:$R$17</definedName>
    <definedName name="A124819878A_Latest">Data1!$R$17</definedName>
    <definedName name="A124819882T">Data1!$U$1:$U$10,Data1!$U$11:$U$17</definedName>
    <definedName name="A124819882T_Data">Data1!$U$11:$U$17</definedName>
    <definedName name="A124819882T_Latest">Data1!$U$17</definedName>
    <definedName name="A124819886A">Data1!$AV$1:$AV$10,Data1!$AV$11:$AV$17</definedName>
    <definedName name="A124819886A_Data">Data1!$AV$11:$AV$17</definedName>
    <definedName name="A124819886A_Latest">Data1!$AV$17</definedName>
    <definedName name="A124819890T">Data1!$BB$1:$BB$10,Data1!$BB$11:$BB$17</definedName>
    <definedName name="A124819890T_Data">Data1!$BB$11:$BB$17</definedName>
    <definedName name="A124819890T_Latest">Data1!$BB$17</definedName>
    <definedName name="A124819894A">Data1!$BE$1:$BE$10,Data1!$BE$11:$BE$17</definedName>
    <definedName name="A124819894A_Data">Data1!$BE$11:$BE$17</definedName>
    <definedName name="A124819894A_Latest">Data1!$BE$17</definedName>
    <definedName name="A124819898K">Data1!$X$1:$X$10,Data1!$X$11:$X$17</definedName>
    <definedName name="A124819898K_Data">Data1!$X$11:$X$17</definedName>
    <definedName name="A124819898K_Latest">Data1!$X$17</definedName>
    <definedName name="A124819902R">Data1!$AG$1:$AG$10,Data1!$AG$11:$AG$17</definedName>
    <definedName name="A124819902R_Data">Data1!$AG$11:$AG$17</definedName>
    <definedName name="A124819902R_Latest">Data1!$AG$17</definedName>
    <definedName name="A124819906X">Data1!$F$1:$F$10,Data1!$F$11:$F$17</definedName>
    <definedName name="A124819906X_Data">Data1!$F$11:$F$17</definedName>
    <definedName name="A124819906X_Latest">Data1!$F$17</definedName>
    <definedName name="A124819910R">Data1!$L$1:$L$10,Data1!$L$11:$L$17</definedName>
    <definedName name="A124819910R_Data">Data1!$L$11:$L$17</definedName>
    <definedName name="A124819910R_Latest">Data1!$L$17</definedName>
    <definedName name="A124819914X">Data1!$O$1:$O$10,Data1!$O$11:$O$17</definedName>
    <definedName name="A124819914X_Data">Data1!$O$11:$O$17</definedName>
    <definedName name="A124819914X_Latest">Data1!$O$17</definedName>
    <definedName name="A124819918J">Data1!$AD$1:$AD$10,Data1!$AD$11:$AD$17</definedName>
    <definedName name="A124819918J_Data">Data1!$AD$11:$AD$17</definedName>
    <definedName name="A124819918J_Latest">Data1!$AD$17</definedName>
    <definedName name="A124819922X">Data1!$BN$1:$BN$10,Data1!$BN$11:$BN$17</definedName>
    <definedName name="A124819922X_Data">Data1!$BN$11:$BN$17</definedName>
    <definedName name="A124819922X_Latest">Data1!$BN$17</definedName>
    <definedName name="A124819926J">Data1!$AJ$1:$AJ$10,Data1!$AJ$11:$AJ$17</definedName>
    <definedName name="A124819926J_Data">Data1!$AJ$11:$AJ$17</definedName>
    <definedName name="A124819926J_Latest">Data1!$AJ$17</definedName>
    <definedName name="A124819930X">Data1!$BH$1:$BH$10,Data1!$BH$11:$BH$17</definedName>
    <definedName name="A124819930X_Data">Data1!$BH$11:$BH$17</definedName>
    <definedName name="A124819930X_Latest">Data1!$BH$17</definedName>
    <definedName name="A124819934J">Data1!$AO$1:$AO$10,Data1!$AO$11:$AO$17</definedName>
    <definedName name="A124819934J_Data">Data1!$AO$11:$AO$17</definedName>
    <definedName name="A124819934J_Latest">Data1!$AO$17</definedName>
    <definedName name="A124819938T">Data1!$BJ$1:$BJ$10,Data1!$BJ$11:$BJ$17</definedName>
    <definedName name="A124819938T_Data">Data1!$BJ$11:$BJ$17</definedName>
    <definedName name="A124819938T_Latest">Data1!$BJ$17</definedName>
    <definedName name="A124819942J">Data1!$B$1:$B$10,Data1!$B$11:$B$17</definedName>
    <definedName name="A124819942J_Data">Data1!$B$11:$B$17</definedName>
    <definedName name="A124819942J_Latest">Data1!$B$17</definedName>
    <definedName name="A124819946T">Data1!$AR$1:$AR$10,Data1!$AR$11:$AR$17</definedName>
    <definedName name="A124819946T_Data">Data1!$AR$11:$AR$17</definedName>
    <definedName name="A124819946T_Latest">Data1!$AR$17</definedName>
    <definedName name="A124819950J">Data1!$AX$1:$AX$10,Data1!$AX$11:$AX$17</definedName>
    <definedName name="A124819950J_Data">Data1!$AX$11:$AX$17</definedName>
    <definedName name="A124819950J_Latest">Data1!$AX$17</definedName>
    <definedName name="A124819954T">Data1!$Z$1:$Z$10,Data1!$Z$11:$Z$17</definedName>
    <definedName name="A124819954T_Data">Data1!$Z$11:$Z$17</definedName>
    <definedName name="A124819954T_Latest">Data1!$Z$17</definedName>
    <definedName name="A124819958A">Data1!$AL$1:$AL$10,Data1!$AL$11:$AL$17</definedName>
    <definedName name="A124819958A_Data">Data1!$AL$11:$AL$17</definedName>
    <definedName name="A124819958A_Latest">Data1!$AL$17</definedName>
    <definedName name="A124819962T">Data1!$H$1:$H$10,Data1!$H$11:$H$17</definedName>
    <definedName name="A124819962T_Data">Data1!$H$11:$H$17</definedName>
    <definedName name="A124819962T_Latest">Data1!$H$17</definedName>
    <definedName name="A124819966A">Data1!$Q$1:$Q$10,Data1!$Q$11:$Q$17</definedName>
    <definedName name="A124819966A_Data">Data1!$Q$11:$Q$17</definedName>
    <definedName name="A124819966A_Latest">Data1!$Q$17</definedName>
    <definedName name="A124819970T">Data1!$T$1:$T$10,Data1!$T$11:$T$17</definedName>
    <definedName name="A124819970T_Data">Data1!$T$11:$T$17</definedName>
    <definedName name="A124819970T_Latest">Data1!$T$17</definedName>
    <definedName name="A124819974A">Data1!$AU$1:$AU$10,Data1!$AU$11:$AU$17</definedName>
    <definedName name="A124819974A_Data">Data1!$AU$11:$AU$17</definedName>
    <definedName name="A124819974A_Latest">Data1!$AU$17</definedName>
    <definedName name="A124819978K">Data1!$BA$1:$BA$10,Data1!$BA$11:$BA$17</definedName>
    <definedName name="A124819978K_Data">Data1!$BA$11:$BA$17</definedName>
    <definedName name="A124819978K_Latest">Data1!$BA$17</definedName>
    <definedName name="A124819982A">Data1!$BD$1:$BD$10,Data1!$BD$11:$BD$17</definedName>
    <definedName name="A124819982A_Data">Data1!$BD$11:$BD$17</definedName>
    <definedName name="A124819982A_Latest">Data1!$BD$17</definedName>
    <definedName name="A124819986K">Data1!$W$1:$W$10,Data1!$W$11:$W$17</definedName>
    <definedName name="A124819986K_Data">Data1!$W$11:$W$17</definedName>
    <definedName name="A124819986K_Latest">Data1!$W$17</definedName>
    <definedName name="A124819990A">Data1!$AF$1:$AF$10,Data1!$AF$11:$AF$17</definedName>
    <definedName name="A124819990A_Data">Data1!$AF$11:$AF$17</definedName>
    <definedName name="A124819990A_Latest">Data1!$AF$17</definedName>
    <definedName name="A124819994K">Data1!$E$1:$E$10,Data1!$E$11:$E$17</definedName>
    <definedName name="A124819994K_Data">Data1!$E$11:$E$17</definedName>
    <definedName name="A124819994K_Latest">Data1!$E$17</definedName>
    <definedName name="A124819998V">Data1!$K$1:$K$10,Data1!$K$11:$K$17</definedName>
    <definedName name="A124819998V_Data">Data1!$K$11:$K$17</definedName>
    <definedName name="A124819998V_Latest">Data1!$K$17</definedName>
    <definedName name="A124820002F">Data1!$N$1:$N$10,Data1!$N$11:$N$17</definedName>
    <definedName name="A124820002F_Data">Data1!$N$11:$N$17</definedName>
    <definedName name="A124820002F_Latest">Data1!$N$17</definedName>
    <definedName name="A124820006R">Data1!$AC$1:$AC$10,Data1!$AC$11:$AC$17</definedName>
    <definedName name="A124820006R_Data">Data1!$AC$11:$AC$17</definedName>
    <definedName name="A124820006R_Latest">Data1!$AC$17</definedName>
    <definedName name="A124820010F">Data1!$BM$1:$BM$10,Data1!$BM$11:$BM$17</definedName>
    <definedName name="A124820010F_Data">Data1!$BM$11:$BM$17</definedName>
    <definedName name="A124820010F_Latest">Data1!$BM$17</definedName>
    <definedName name="A124820014R">Data1!$AI$1:$AI$10,Data1!$AI$11:$AI$17</definedName>
    <definedName name="A124820014R_Data">Data1!$AI$11:$AI$17</definedName>
    <definedName name="A124820014R_Latest">Data1!$AI$17</definedName>
    <definedName name="A124820018X">Data1!$BG$1:$BG$10,Data1!$BG$11:$BG$17</definedName>
    <definedName name="A124820018X_Data">Data1!$BG$11:$BG$17</definedName>
    <definedName name="A124820018X_Latest">Data1!$BG$17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A8" i="5"/>
  <c r="B7" i="5"/>
  <c r="B26" i="4"/>
  <c r="B6" i="6"/>
  <c r="B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K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1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1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1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1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1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2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2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2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2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2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2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2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2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2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2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2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2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2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2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2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2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2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2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2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3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3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3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13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3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3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3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3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3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3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3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3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3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3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3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3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3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3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3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3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4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4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4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4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4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4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4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4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4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4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4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4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4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4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4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4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4" authorId="0" shapeId="0" xr:uid="{00000000-0006-0000-0100-00004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5" authorId="0" shapeId="0" xr:uid="{00000000-0006-0000-0100-00004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5" authorId="0" shapeId="0" xr:uid="{00000000-0006-0000-01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5" authorId="0" shapeId="0" xr:uid="{00000000-0006-0000-0100-00004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5" authorId="0" shapeId="0" xr:uid="{00000000-0006-0000-0100-00004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5" authorId="0" shapeId="0" xr:uid="{00000000-0006-0000-01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5" authorId="0" shapeId="0" xr:uid="{00000000-0006-0000-0100-00005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15" authorId="0" shapeId="0" xr:uid="{00000000-0006-0000-01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5" authorId="0" shapeId="0" xr:uid="{00000000-0006-0000-0100-00005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5" authorId="0" shapeId="0" xr:uid="{00000000-0006-0000-01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5" authorId="0" shapeId="0" xr:uid="{00000000-0006-0000-01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5" authorId="0" shapeId="0" xr:uid="{00000000-0006-0000-01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5" authorId="0" shapeId="0" xr:uid="{00000000-0006-0000-01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5" authorId="0" shapeId="0" xr:uid="{00000000-0006-0000-0100-00005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5" authorId="0" shapeId="0" xr:uid="{00000000-0006-0000-0100-00005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5" authorId="0" shapeId="0" xr:uid="{00000000-0006-0000-01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5" authorId="0" shapeId="0" xr:uid="{00000000-0006-0000-01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5" authorId="0" shapeId="0" xr:uid="{00000000-0006-0000-01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5" authorId="0" shapeId="0" xr:uid="{00000000-0006-0000-01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5" authorId="0" shapeId="0" xr:uid="{00000000-0006-0000-01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5" authorId="0" shapeId="0" xr:uid="{00000000-0006-0000-01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6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6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6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6" authorId="0" shapeId="0" xr:uid="{00000000-0006-0000-0100-00006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6" authorId="0" shapeId="0" xr:uid="{00000000-0006-0000-0100-00006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16" authorId="0" shapeId="0" xr:uid="{00000000-0006-0000-01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6" authorId="0" shapeId="0" xr:uid="{00000000-0006-0000-0100-00006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6" authorId="0" shapeId="0" xr:uid="{00000000-0006-0000-01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6" authorId="0" shapeId="0" xr:uid="{00000000-0006-0000-01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6" authorId="0" shapeId="0" xr:uid="{00000000-0006-0000-01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6" authorId="0" shapeId="0" xr:uid="{00000000-0006-0000-01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6" authorId="0" shapeId="0" xr:uid="{00000000-0006-0000-01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6" authorId="0" shapeId="0" xr:uid="{00000000-0006-0000-01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6" authorId="0" shapeId="0" xr:uid="{00000000-0006-0000-0100-00006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6" authorId="0" shapeId="0" xr:uid="{00000000-0006-0000-0100-00006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6" authorId="0" shapeId="0" xr:uid="{00000000-0006-0000-0100-00006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6" authorId="0" shapeId="0" xr:uid="{00000000-0006-0000-01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00000000-0006-0000-01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6" authorId="0" shapeId="0" xr:uid="{00000000-0006-0000-01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7" authorId="0" shapeId="0" xr:uid="{00000000-0006-0000-01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7" authorId="0" shapeId="0" xr:uid="{00000000-0006-0000-0100-00007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7" authorId="0" shapeId="0" xr:uid="{00000000-0006-0000-01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7" authorId="0" shapeId="0" xr:uid="{00000000-0006-0000-0100-00007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7" authorId="0" shapeId="0" xr:uid="{00000000-0006-0000-01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7" authorId="0" shapeId="0" xr:uid="{00000000-0006-0000-01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7" authorId="0" shapeId="0" xr:uid="{00000000-0006-0000-01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7" authorId="0" shapeId="0" xr:uid="{00000000-0006-0000-0100-00007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7" authorId="0" shapeId="0" xr:uid="{00000000-0006-0000-01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7" authorId="0" shapeId="0" xr:uid="{00000000-0006-0000-0100-00007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7" authorId="0" shapeId="0" xr:uid="{00000000-0006-0000-0100-00007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7" authorId="0" shapeId="0" xr:uid="{00000000-0006-0000-01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7" authorId="0" shapeId="0" xr:uid="{00000000-0006-0000-0100-00007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7" authorId="0" shapeId="0" xr:uid="{00000000-0006-0000-0100-00007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7" authorId="0" shapeId="0" xr:uid="{00000000-0006-0000-0100-00008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7" authorId="0" shapeId="0" xr:uid="{00000000-0006-0000-0100-00008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7" authorId="0" shapeId="0" xr:uid="{00000000-0006-0000-0100-00008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7" authorId="0" shapeId="0" xr:uid="{00000000-0006-0000-0100-00008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<sst xmlns="http://schemas.openxmlformats.org/spreadsheetml/2006/main" count="963" uniqueCount="195">
  <si>
    <t>Available within four weeks but not actively looking ;  Persons ;</t>
  </si>
  <si>
    <t>Available within four weeks but not actively looking ;  &gt; Males ;</t>
  </si>
  <si>
    <t>Available within four weeks but not actively looking ;  &gt; Females ;</t>
  </si>
  <si>
    <t>&gt; Discouraged job seekers ;  Persons ;</t>
  </si>
  <si>
    <t>&gt; Discouraged job seekers ;  &gt; Males ;</t>
  </si>
  <si>
    <t>&gt; Discouraged job seekers ;  &gt; Females ;</t>
  </si>
  <si>
    <t>&gt;&gt; Considered too young or too old by employers ;  Persons ;</t>
  </si>
  <si>
    <t>&gt;&gt; Considered too young or too old by employers ;  &gt; Males ;</t>
  </si>
  <si>
    <t>&gt;&gt; Considered too young or too old by employers ;  &gt; Females ;</t>
  </si>
  <si>
    <t>&gt;&gt; Believes ill health or disability discourages employers ;  Persons ;</t>
  </si>
  <si>
    <t>&gt;&gt; Believes ill health or disability discourages employers ;  &gt; Males ;</t>
  </si>
  <si>
    <t>&gt;&gt; Believes ill health or disability discourages employers ;  &gt; Females ;</t>
  </si>
  <si>
    <t>&gt;&gt; Lacked necessary skills, education or experience ;  Persons ;</t>
  </si>
  <si>
    <t>&gt;&gt; Lacked necessary skills, education or experience ;  &gt; Males ;</t>
  </si>
  <si>
    <t>&gt;&gt; Lacked necessary skills, education or experience ;  &gt; Females ;</t>
  </si>
  <si>
    <t>&gt;&gt; Cultural background or language difficulties ;  Persons ;</t>
  </si>
  <si>
    <t>&gt;&gt; Cultural background or language difficulties ;  &gt; Males ;</t>
  </si>
  <si>
    <t>&gt;&gt; Cultural background or language difficulties ;  &gt; Females ;</t>
  </si>
  <si>
    <t>&gt;&gt; No jobs in locality, line of work or no jobs at all ;  Persons ;</t>
  </si>
  <si>
    <t>&gt;&gt; No jobs in locality, line of work or no jobs at all ;  &gt; Males ;</t>
  </si>
  <si>
    <t>&gt;&gt; No jobs in locality, line of work or no jobs at all ;  &gt; Females ;</t>
  </si>
  <si>
    <t>&gt;&gt; No jobs in suitable hours ;  Persons ;</t>
  </si>
  <si>
    <t>&gt;&gt; No jobs in suitable hours ;  &gt; Males ;</t>
  </si>
  <si>
    <t>&gt;&gt; No jobs in suitable hours ;  &gt; Females ;</t>
  </si>
  <si>
    <t>&gt; Personal reasons ;  Persons ;</t>
  </si>
  <si>
    <t>&gt; Personal reasons ;  &gt; Males ;</t>
  </si>
  <si>
    <t>&gt; Personal reasons ;  &gt; Females ;</t>
  </si>
  <si>
    <t>&gt;&gt; Own short-term illness or injury ;  Persons ;</t>
  </si>
  <si>
    <t>&gt;&gt; Own short-term illness or injury ;  &gt; Males ;</t>
  </si>
  <si>
    <t>&gt;&gt; Own short-term illness or injury ;  &gt; Females ;</t>
  </si>
  <si>
    <t>&gt;&gt; Own long-term health condition or disability ;  Persons ;</t>
  </si>
  <si>
    <t>&gt;&gt; Own long-term health condition or disability ;  &gt; Males ;</t>
  </si>
  <si>
    <t>&gt;&gt; Own long-term health condition or disability ;  &gt; Females ;</t>
  </si>
  <si>
    <t>&gt;&gt; Attending an educational institution ;  Persons ;</t>
  </si>
  <si>
    <t>&gt;&gt; Attending an educational institution ;  &gt; Males ;</t>
  </si>
  <si>
    <t>&gt;&gt; Attending an educational institution ;  &gt; Females ;</t>
  </si>
  <si>
    <t>&gt;&gt; Had no need or want to work ;  Persons ;</t>
  </si>
  <si>
    <t>&gt;&gt; Had no need or want to work ;  &gt; Males ;</t>
  </si>
  <si>
    <t>&gt;&gt; Had no need or want to work ;  &gt; Females ;</t>
  </si>
  <si>
    <t>&gt;&gt; Working in an unpaid voluntary job ;  Persons ;</t>
  </si>
  <si>
    <t>&gt;&gt; Working in an unpaid voluntary job ;  &gt; Males ;</t>
  </si>
  <si>
    <t>&gt;&gt; Working in an unpaid voluntary job ;  &gt; Females ;</t>
  </si>
  <si>
    <t>&gt;&gt; Problems with access to transport ;  Persons ;</t>
  </si>
  <si>
    <t>&gt;&gt; Problems with access to transport ;  &gt; Males ;</t>
  </si>
  <si>
    <t>&gt;&gt; Problems with access to transport ;  &gt; Females ;</t>
  </si>
  <si>
    <t>&gt;&gt; Moved house or holidays ;  Persons ;</t>
  </si>
  <si>
    <t>&gt;&gt; Moved house or holidays ;  &gt; Males ;</t>
  </si>
  <si>
    <t>&gt;&gt; Moved house or holidays ;  &gt; Females ;</t>
  </si>
  <si>
    <t>&gt; Family reasons ;  Persons ;</t>
  </si>
  <si>
    <t>&gt; Family reasons ;  &gt; Males ;</t>
  </si>
  <si>
    <t>&gt; Family reasons ;  &gt; Females ;</t>
  </si>
  <si>
    <t>&gt;&gt; Caring for ill or elderly person or family member ;  Persons ;</t>
  </si>
  <si>
    <t>&gt;&gt; Caring for ill or elderly person or family member ;  &gt; Males ;</t>
  </si>
  <si>
    <t>&gt;&gt; Caring for ill or elderly person or family member ;  &gt; Females ;</t>
  </si>
  <si>
    <t>&gt;&gt; Child care ;  Persons ;</t>
  </si>
  <si>
    <t>&gt;&gt; Child care ;  &gt; Males ;</t>
  </si>
  <si>
    <t>&gt;&gt; Child care ;  &gt; Females ;</t>
  </si>
  <si>
    <t>&gt;&gt; Other family considerations ;  Persons ;</t>
  </si>
  <si>
    <t>&gt;&gt; Other family considerations ;  &gt; Males ;</t>
  </si>
  <si>
    <t>&gt;&gt; Other family considerations ;  &gt; Females ;</t>
  </si>
  <si>
    <t>&gt; Other reasons ;  Persons ;</t>
  </si>
  <si>
    <t>&gt; Other reasons ;  &gt; Males ;</t>
  </si>
  <si>
    <t>&gt; Other reasons ;  &gt; Females ;</t>
  </si>
  <si>
    <t>&gt; Did not know ;  Persons ;</t>
  </si>
  <si>
    <t>&gt; Did not know ;  &gt; Males ;</t>
  </si>
  <si>
    <t>&gt; Did not know ;  &gt; Females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</si>
  <si>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</si>
  <si>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</si>
  <si>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</si>
  <si>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</si>
  <si>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</si>
  <si>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</si>
  <si>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</si>
  <si>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</si>
  <si>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</si>
  <si>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</si>
  <si>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</si>
  <si>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</si>
  <si>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A124819942J</t>
  </si>
  <si>
    <t>A124819854J</t>
  </si>
  <si>
    <t>A124819766J</t>
  </si>
  <si>
    <t>A124819994K</t>
  </si>
  <si>
    <t>A124819906X</t>
  </si>
  <si>
    <t>A124819818X</t>
  </si>
  <si>
    <t>A124819962T</t>
  </si>
  <si>
    <t>A124819874T</t>
  </si>
  <si>
    <t>A124819786T</t>
  </si>
  <si>
    <t>A124819998V</t>
  </si>
  <si>
    <t>A124819910R</t>
  </si>
  <si>
    <t>A124819822R</t>
  </si>
  <si>
    <t>A124820002F</t>
  </si>
  <si>
    <t>A124819914X</t>
  </si>
  <si>
    <t>A124819826X</t>
  </si>
  <si>
    <t>A124819966A</t>
  </si>
  <si>
    <t>A124819878A</t>
  </si>
  <si>
    <t>A124819790J</t>
  </si>
  <si>
    <t>A124819970T</t>
  </si>
  <si>
    <t>A124819882T</t>
  </si>
  <si>
    <t>A124819794T</t>
  </si>
  <si>
    <t>A124819986K</t>
  </si>
  <si>
    <t>A124819898K</t>
  </si>
  <si>
    <t>A124819810F</t>
  </si>
  <si>
    <t>A124819954T</t>
  </si>
  <si>
    <t>A124819866T</t>
  </si>
  <si>
    <t>A124819778T</t>
  </si>
  <si>
    <t>A124820006R</t>
  </si>
  <si>
    <t>A124819918J</t>
  </si>
  <si>
    <t>A124819830R</t>
  </si>
  <si>
    <t>A124819990A</t>
  </si>
  <si>
    <t>A124819902R</t>
  </si>
  <si>
    <t>A124819814R</t>
  </si>
  <si>
    <t>A124820014R</t>
  </si>
  <si>
    <t>A124819926J</t>
  </si>
  <si>
    <t>A124819838J</t>
  </si>
  <si>
    <t>A124819958A</t>
  </si>
  <si>
    <t>A124819870J</t>
  </si>
  <si>
    <t>A124819782J</t>
  </si>
  <si>
    <t>A124819934J</t>
  </si>
  <si>
    <t>A124819846J</t>
  </si>
  <si>
    <t>A124819758J</t>
  </si>
  <si>
    <t>A124819946T</t>
  </si>
  <si>
    <t>A124819858T</t>
  </si>
  <si>
    <t>A124819770X</t>
  </si>
  <si>
    <t>A124819974A</t>
  </si>
  <si>
    <t>A124819886A</t>
  </si>
  <si>
    <t>A124819798A</t>
  </si>
  <si>
    <t>A124819950J</t>
  </si>
  <si>
    <t>A124819862J</t>
  </si>
  <si>
    <t>A124819774J</t>
  </si>
  <si>
    <t>A124819978K</t>
  </si>
  <si>
    <t>A124819890T</t>
  </si>
  <si>
    <t>A124819802F</t>
  </si>
  <si>
    <t>A124819982A</t>
  </si>
  <si>
    <t>A124819894A</t>
  </si>
  <si>
    <t>A124819806R</t>
  </si>
  <si>
    <t>A124820018X</t>
  </si>
  <si>
    <t>A124819930X</t>
  </si>
  <si>
    <t>A124819842X</t>
  </si>
  <si>
    <t>A124819938T</t>
  </si>
  <si>
    <t>A124819850X</t>
  </si>
  <si>
    <t>A124819762X</t>
  </si>
  <si>
    <t>A124820010F</t>
  </si>
  <si>
    <t>A124819922X</t>
  </si>
  <si>
    <t>A124819834X</t>
  </si>
  <si>
    <t>Time Series Workbook</t>
  </si>
  <si>
    <t>6226.0 Participation, Job Search and Mobility, Australia</t>
  </si>
  <si>
    <t>Table 11. Main reason for not actively looking for work of persons who wanted to work and were available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</si>
  <si>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</si>
  <si>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</si>
  <si>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</si>
  <si>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</si>
  <si>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</si>
  <si>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</si>
  <si>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</si>
  <si>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</si>
  <si>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</si>
  <si>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</si>
  <si>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11.1 - February 2021</t>
  </si>
  <si>
    <t>Table 11.2 -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</si>
  <si>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</si>
  <si>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</si>
  <si>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</si>
  <si>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</si>
  <si>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</si>
  <si>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</si>
  <si>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</si>
  <si>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</si>
  <si>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Persons</t>
  </si>
  <si>
    <t>Males</t>
  </si>
  <si>
    <t>Females</t>
  </si>
  <si>
    <t>'000</t>
  </si>
  <si>
    <t>Main reason did not actively look for work last week</t>
  </si>
  <si>
    <t>Discouraged job seekers</t>
  </si>
  <si>
    <t>Considered too young or too old by employers</t>
  </si>
  <si>
    <t>Believes ill health or disability discourages employers</t>
  </si>
  <si>
    <t>Lacked necessary skills, education or experience</t>
  </si>
  <si>
    <t>Cultural background or language difficulties</t>
  </si>
  <si>
    <t>No jobs in locality, line of work or no jobs at all</t>
  </si>
  <si>
    <t>No jobs in suitable hours</t>
  </si>
  <si>
    <t>Personal reasons</t>
  </si>
  <si>
    <t>Own short-term illness or injury</t>
  </si>
  <si>
    <t>Own long-term health condition or disability</t>
  </si>
  <si>
    <t>Attending an educational institution</t>
  </si>
  <si>
    <t>Had no need or want to work</t>
  </si>
  <si>
    <t>Working in an unpaid voluntary job</t>
  </si>
  <si>
    <t>Problems with access to transport</t>
  </si>
  <si>
    <t>Moved house or holidays</t>
  </si>
  <si>
    <t>Family reasons</t>
  </si>
  <si>
    <t>Caring for ill or elderly person or family member</t>
  </si>
  <si>
    <t>Child care</t>
  </si>
  <si>
    <t>Other family considerations</t>
  </si>
  <si>
    <t>Other reasons</t>
  </si>
  <si>
    <t>Did not know</t>
  </si>
  <si>
    <t>Total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</si>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</sst>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3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9" fillId="0" borderId="0"/>
    <xf numFmtId="0" fontId="10" fillId="0" borderId="0">
      <alignment horizontal="left" vertical="center" wrapText="1"/>
    </xf>
    <xf numFmtId="0" fontId="2" fillId="0" borderId="0"/>
  </cellStyleXfs>
  <cellXfs count="7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17" fontId="27" fillId="0" borderId="0" xfId="9" quotePrefix="1" applyNumberFormat="1" applyFont="1">
      <alignment horizontal="center" vertical="center" wrapText="1"/>
    </xf>
    <xf numFmtId="1" fontId="28" fillId="0" borderId="0" xfId="10" applyNumberFormat="1" applyFont="1" applyAlignment="1">
      <alignment horizontal="center"/>
    </xf>
    <xf numFmtId="0" fontId="2" fillId="0" borderId="0" xfId="10" applyFont="1" applyAlignment="1">
      <alignment horizontal="right"/>
    </xf>
    <xf numFmtId="0" fontId="10" fillId="0" borderId="0" xfId="10" applyFont="1" applyAlignment="1">
      <alignment horizontal="right"/>
    </xf>
    <xf numFmtId="0" fontId="29" fillId="0" borderId="0" xfId="7" applyFont="1" applyAlignment="1">
      <alignment horizontal="right"/>
    </xf>
    <xf numFmtId="0" fontId="12" fillId="0" borderId="0" xfId="7"/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166" fontId="27" fillId="0" borderId="0" xfId="11" applyNumberFormat="1" applyFont="1" applyAlignment="1">
      <alignment horizontal="left" vertical="center"/>
    </xf>
    <xf numFmtId="0" fontId="27" fillId="0" borderId="0" xfId="7" applyFont="1"/>
    <xf numFmtId="0" fontId="10" fillId="0" borderId="0" xfId="7" applyFont="1"/>
    <xf numFmtId="1" fontId="28" fillId="0" borderId="0" xfId="7" applyNumberFormat="1" applyFont="1" applyAlignment="1">
      <alignment horizontal="center"/>
    </xf>
    <xf numFmtId="0" fontId="27" fillId="0" borderId="0" xfId="11" applyFont="1" applyAlignment="1">
      <alignment vertical="center"/>
    </xf>
    <xf numFmtId="167" fontId="10" fillId="0" borderId="0" xfId="7" applyNumberFormat="1" applyFont="1"/>
    <xf numFmtId="1" fontId="28" fillId="0" borderId="0" xfId="12" applyNumberFormat="1" applyFont="1" applyAlignment="1">
      <alignment horizontal="center"/>
    </xf>
    <xf numFmtId="166" fontId="10" fillId="0" borderId="0" xfId="11" applyNumberFormat="1" applyAlignment="1">
      <alignment horizontal="left" vertical="center" wrapText="1" indent="1"/>
    </xf>
    <xf numFmtId="0" fontId="30" fillId="0" borderId="0" xfId="7" applyFont="1"/>
    <xf numFmtId="0" fontId="10" fillId="0" borderId="0" xfId="7" applyFont="1" applyAlignment="1">
      <alignment horizontal="left"/>
    </xf>
    <xf numFmtId="0" fontId="10" fillId="0" borderId="0" xfId="7" applyFont="1" applyAlignment="1">
      <alignment horizontal="left" indent="1"/>
    </xf>
    <xf numFmtId="166" fontId="10" fillId="0" borderId="0" xfId="11" applyNumberFormat="1">
      <alignment horizontal="left" vertical="center" wrapText="1"/>
    </xf>
    <xf numFmtId="166" fontId="10" fillId="0" borderId="0" xfId="7" applyNumberFormat="1" applyFont="1"/>
    <xf numFmtId="166" fontId="10" fillId="0" borderId="0" xfId="7" applyNumberFormat="1" applyFont="1" applyAlignment="1">
      <alignment horizontal="left" indent="1"/>
    </xf>
    <xf numFmtId="166" fontId="27" fillId="0" borderId="0" xfId="7" applyNumberFormat="1" applyFont="1"/>
    <xf numFmtId="167" fontId="27" fillId="0" borderId="0" xfId="7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</cellXfs>
  <cellStyles count="13">
    <cellStyle name="Hyperlink" xfId="1" builtinId="8"/>
    <cellStyle name="Hyperlink 2" xfId="5" xr:uid="{DB1AFF6A-C7EA-4A01-A518-4C2A3A9C51E0}"/>
    <cellStyle name="Normal" xfId="0" builtinId="0"/>
    <cellStyle name="Normal 10" xfId="3" xr:uid="{5BB50A8F-63CC-46FB-9CBB-F676E7A9FB59}"/>
    <cellStyle name="Normal 2" xfId="7" xr:uid="{087A5D78-8FA4-44FA-9A51-FE96A983E8E9}"/>
    <cellStyle name="Normal 2 2" xfId="10" xr:uid="{1AF56FFD-A0CF-493E-B968-EB6B95BEFEE0}"/>
    <cellStyle name="Normal 2 4" xfId="4" xr:uid="{39F7CCB3-D211-4DEC-BC24-8E431408180F}"/>
    <cellStyle name="Normal 3 5 4" xfId="2" xr:uid="{3A32388A-B04F-4AFD-9FA2-77B4B4732A26}"/>
    <cellStyle name="Normal 30" xfId="12" xr:uid="{FD6774C4-74EE-4B2D-94FC-DF8DFB457B21}"/>
    <cellStyle name="Style1" xfId="6" xr:uid="{9373464B-0843-49AD-9091-878CD84BC11C}"/>
    <cellStyle name="Style4" xfId="8" xr:uid="{9A213D61-4424-4E1F-8C02-D887CCFBCAD9}"/>
    <cellStyle name="Style5" xfId="9" xr:uid="{001CBFE8-E27D-4741-981A-E8287E1C344B}"/>
    <cellStyle name="Style9" xfId="11" xr:uid="{5893A20B-E229-482E-A592-31D7F8525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8A88B104-0EDF-4F4D-BE50-C8877D09B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411CCB4D-8E76-4AF4-872A-B75F08915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6B96A26A-2208-4DED-AE39-A264DFCB4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2FEC71D6-7991-40D9-AA35-1A5BDFE70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20C0B-607B-4F9A-8EB4-ABC339E012C5}">
  <dimension ref="A1:L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9.7109375" customWidth="1"/>
    <col min="26" max="26" width="7.7109375" customWidth="1"/>
  </cols>
  <sheetData>
    <row r="1" spans="1:1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13" t="s">
        <v>144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2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75">
      <c r="A5" s="21"/>
      <c r="B5" s="14" t="s">
        <v>145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65" t="s">
        <v>146</v>
      </c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2" ht="15.75" customHeight="1">
      <c r="A7" s="21"/>
      <c r="B7" s="22" t="s">
        <v>154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3"/>
      <c r="B8" s="23"/>
      <c r="C8" s="23"/>
      <c r="D8" s="21"/>
      <c r="E8" s="21"/>
      <c r="F8" s="21"/>
      <c r="G8" s="21"/>
      <c r="H8" s="21"/>
      <c r="I8" s="21"/>
      <c r="J8" s="21"/>
      <c r="K8" s="21"/>
      <c r="L8" s="21"/>
    </row>
    <row r="9" spans="1:12" ht="15.75">
      <c r="A9" s="24"/>
      <c r="B9" s="25" t="s">
        <v>155</v>
      </c>
      <c r="C9" s="24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4"/>
      <c r="B10" s="26" t="s">
        <v>156</v>
      </c>
      <c r="C10" s="24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4"/>
      <c r="B11" s="27">
        <v>11.1</v>
      </c>
      <c r="C11" s="28" t="s">
        <v>157</v>
      </c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4"/>
      <c r="B12" s="27">
        <v>11.2</v>
      </c>
      <c r="C12" s="28" t="s">
        <v>158</v>
      </c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4"/>
      <c r="B13" s="27" t="s">
        <v>159</v>
      </c>
      <c r="C13" s="28" t="s">
        <v>160</v>
      </c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3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5.75">
      <c r="A15" s="24"/>
      <c r="B15" s="66"/>
      <c r="C15" s="66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75">
      <c r="A16" s="24"/>
      <c r="B16" s="67" t="s">
        <v>161</v>
      </c>
      <c r="C16" s="67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3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4"/>
      <c r="B18" s="29" t="s">
        <v>162</v>
      </c>
      <c r="C18" s="24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4"/>
      <c r="B19" s="68" t="s">
        <v>163</v>
      </c>
      <c r="C19" s="68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4"/>
      <c r="B20" s="68" t="s">
        <v>164</v>
      </c>
      <c r="C20" s="68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3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15" t="s">
        <v>147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64" t="s">
        <v>165</v>
      </c>
      <c r="C23" s="64"/>
      <c r="D23" s="64"/>
      <c r="E23" s="64"/>
    </row>
    <row r="24" spans="1:12">
      <c r="A24" s="23"/>
      <c r="B24" s="64" t="s">
        <v>166</v>
      </c>
      <c r="C24" s="64"/>
      <c r="D24" s="64"/>
      <c r="E24" s="64"/>
    </row>
    <row r="25" spans="1:12">
      <c r="A25" s="23"/>
      <c r="B25" s="23"/>
      <c r="C25" s="23"/>
      <c r="D25" s="21"/>
      <c r="E25" s="21"/>
      <c r="F25" s="21"/>
      <c r="G25" s="21"/>
      <c r="H25" s="21"/>
      <c r="I25" s="21"/>
      <c r="J25" s="21"/>
      <c r="K25" s="21"/>
      <c r="L25" s="21"/>
    </row>
    <row r="26" spans="1:12">
      <c r="A26" s="23"/>
      <c r="B26" s="30" t="str">
        <f ca="1">"© Commonwealth of Australia "&amp;YEAR(TODAY())</f>
        <v>© Commonwealth of Australia 2021</v>
      </c>
      <c r="C26" s="24"/>
      <c r="D26" s="21"/>
      <c r="E26" s="21"/>
      <c r="F26" s="21"/>
      <c r="G26" s="21"/>
      <c r="H26" s="21"/>
      <c r="I26" s="21"/>
      <c r="J26" s="21"/>
      <c r="K26" s="21"/>
      <c r="L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CDFC3520-8D61-41A8-9788-A79CBF1F3355}"/>
    <hyperlink ref="B13" location="Index!A12" display="Index" xr:uid="{B2E22752-D9E6-40E3-9310-9959249FA237}"/>
    <hyperlink ref="B26" r:id="rId2" display="© Commonwealth of Australia 2015" xr:uid="{71751774-C695-4F90-A605-2F599A96A897}"/>
    <hyperlink ref="B20" r:id="rId3" display="Explanatory Notes" xr:uid="{565BD5A2-A861-44A2-8592-34D81360E4DE}"/>
    <hyperlink ref="B19" r:id="rId4" xr:uid="{3E549212-09B4-49DD-B8D8-3A15E4A16D23}"/>
    <hyperlink ref="B19:C19" r:id="rId5" display="Summary - link to be updated for 2021" xr:uid="{4B0A11AA-BE9F-4CBE-B143-9DC38A950E90}"/>
    <hyperlink ref="B20:C20" r:id="rId6" display="Methodology" xr:uid="{F62400C0-6EA8-4E66-8D2F-5FCCB44B2A8B}"/>
    <hyperlink ref="B11" location="'Table 11.1'!C12" display="'Table 11.1'!C12" xr:uid="{48D24DAD-8F56-450D-84CF-B166741A6116}"/>
    <hyperlink ref="B12" location="'Table 11.2'!C12" display="'Table 11.2'!C12" xr:uid="{F6DB20D2-DFC2-4C5D-B02D-43FF2DFBB1F8}"/>
    <hyperlink ref="B24" r:id="rId7" display="or the Labour Surveys Branch at labour.statistics@abs.gov.au." xr:uid="{5896DA57-7459-4230-B1E3-856848823714}"/>
    <hyperlink ref="B23:E23" r:id="rId8" display="For further information about these and related statistics visit www.abs.gov.au/about/contact-us" xr:uid="{DD674773-11A9-4EE1-A4BE-987C24F7C644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F0A9-DBAA-40B2-9A86-3639A6E87E96}">
  <sheetPr>
    <pageSetUpPr fitToPage="1"/>
  </sheetPr>
  <dimension ref="A1:L36"/>
  <sheetViews>
    <sheetView zoomScaleNormal="100" workbookViewId="0">
      <pane ySplit="10" topLeftCell="A11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144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145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69" t="str">
        <f>Contents!B6</f>
        <v>Table 11. Main reason for not actively looking for work of persons who wanted to work and were available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0" t="str">
        <f>Contents!C11</f>
        <v>Table 11.1 - February 2021</v>
      </c>
      <c r="B8" s="70"/>
      <c r="C8" s="70"/>
      <c r="D8" s="70"/>
      <c r="E8" s="70"/>
      <c r="F8" s="70"/>
      <c r="G8" s="70"/>
      <c r="H8" s="70"/>
      <c r="I8" s="35"/>
      <c r="J8" s="36"/>
      <c r="K8" s="37"/>
      <c r="L8" s="37"/>
    </row>
    <row r="9" spans="1:12">
      <c r="A9" s="38"/>
      <c r="B9" s="38"/>
      <c r="C9" s="39" t="s">
        <v>167</v>
      </c>
      <c r="D9" s="39" t="s">
        <v>168</v>
      </c>
      <c r="E9" s="39" t="s">
        <v>169</v>
      </c>
      <c r="F9" s="40"/>
      <c r="G9" s="41"/>
      <c r="H9" s="42"/>
      <c r="I9" s="43"/>
      <c r="J9" s="44"/>
      <c r="K9" s="44"/>
      <c r="L9" s="44"/>
    </row>
    <row r="10" spans="1:12">
      <c r="A10" s="38"/>
      <c r="B10" s="38"/>
      <c r="C10" s="45" t="s">
        <v>170</v>
      </c>
      <c r="D10" s="45" t="s">
        <v>170</v>
      </c>
      <c r="E10" s="45" t="s">
        <v>170</v>
      </c>
      <c r="F10" s="46"/>
      <c r="G10" s="47"/>
      <c r="H10" s="47"/>
      <c r="I10" s="47"/>
      <c r="J10" s="44"/>
      <c r="K10" s="44"/>
      <c r="L10" s="44"/>
    </row>
    <row r="11" spans="1:12">
      <c r="A11" s="48" t="s">
        <v>171</v>
      </c>
      <c r="B11" s="49"/>
      <c r="C11" s="50"/>
      <c r="D11" s="50"/>
      <c r="E11" s="50"/>
      <c r="F11" s="51"/>
      <c r="G11" s="50"/>
      <c r="H11" s="50"/>
      <c r="I11" s="52"/>
      <c r="J11" s="49"/>
      <c r="K11" s="49"/>
      <c r="L11" s="49"/>
    </row>
    <row r="12" spans="1:12">
      <c r="A12" s="49"/>
      <c r="B12" s="50" t="s">
        <v>172</v>
      </c>
      <c r="C12" s="53">
        <f>A124819994K_Latest</f>
        <v>113.006</v>
      </c>
      <c r="D12" s="53">
        <f>A124819906X_Latest</f>
        <v>52.136000000000003</v>
      </c>
      <c r="E12" s="53">
        <f>A124819818X_Latest</f>
        <v>60.87</v>
      </c>
      <c r="F12" s="51"/>
      <c r="G12" s="50"/>
      <c r="H12" s="50"/>
      <c r="I12" s="54"/>
      <c r="J12" s="54"/>
      <c r="K12" s="54"/>
      <c r="L12" s="49"/>
    </row>
    <row r="13" spans="1:12">
      <c r="A13" s="50"/>
      <c r="B13" s="55" t="s">
        <v>173</v>
      </c>
      <c r="C13" s="53">
        <f>A124819962T_Latest</f>
        <v>39.61</v>
      </c>
      <c r="D13" s="53">
        <f>A124819874T_Latest</f>
        <v>19.268999999999998</v>
      </c>
      <c r="E13" s="53">
        <f>A124819786T_Latest</f>
        <v>20.341000000000001</v>
      </c>
      <c r="F13" s="51"/>
      <c r="G13" s="50"/>
      <c r="H13" s="50"/>
      <c r="I13" s="54"/>
      <c r="J13" s="54"/>
      <c r="K13" s="54"/>
      <c r="L13" s="56"/>
    </row>
    <row r="14" spans="1:12">
      <c r="A14" s="50"/>
      <c r="B14" s="55" t="s">
        <v>174</v>
      </c>
      <c r="C14" s="53">
        <f>A124819998V_Latest</f>
        <v>8.2840000000000007</v>
      </c>
      <c r="D14" s="53">
        <f>A124819910R_Latest</f>
        <v>2.653</v>
      </c>
      <c r="E14" s="53">
        <f>A124819822R_Latest</f>
        <v>5.6310000000000002</v>
      </c>
      <c r="F14" s="51"/>
      <c r="G14" s="50"/>
      <c r="H14" s="50"/>
      <c r="I14" s="54"/>
      <c r="J14" s="54"/>
      <c r="K14" s="54"/>
      <c r="L14" s="50"/>
    </row>
    <row r="15" spans="1:12">
      <c r="A15" s="50"/>
      <c r="B15" s="55" t="s">
        <v>175</v>
      </c>
      <c r="C15" s="53">
        <f>A124820002F_Latest</f>
        <v>11.686999999999999</v>
      </c>
      <c r="D15" s="53">
        <f>A124819914X_Latest</f>
        <v>5.3849999999999998</v>
      </c>
      <c r="E15" s="53">
        <f>A124819826X_Latest</f>
        <v>6.3019999999999996</v>
      </c>
      <c r="F15" s="51"/>
      <c r="G15" s="50"/>
      <c r="H15" s="50"/>
      <c r="I15" s="54"/>
      <c r="J15" s="54"/>
      <c r="K15" s="54"/>
      <c r="L15" s="50"/>
    </row>
    <row r="16" spans="1:12">
      <c r="A16" s="50"/>
      <c r="B16" s="55" t="s">
        <v>176</v>
      </c>
      <c r="C16" s="53">
        <f>A124819966A_Latest</f>
        <v>9.5969999999999995</v>
      </c>
      <c r="D16" s="53">
        <f>A124819878A_Latest</f>
        <v>2.64</v>
      </c>
      <c r="E16" s="53">
        <f>A124819790J_Latest</f>
        <v>6.9569999999999999</v>
      </c>
      <c r="F16" s="51"/>
      <c r="G16" s="50"/>
      <c r="H16" s="50"/>
      <c r="I16" s="54"/>
      <c r="J16" s="54"/>
      <c r="K16" s="54"/>
      <c r="L16" s="50"/>
    </row>
    <row r="17" spans="1:12">
      <c r="A17" s="50"/>
      <c r="B17" s="55" t="s">
        <v>177</v>
      </c>
      <c r="C17" s="53">
        <f>A124819970T_Latest</f>
        <v>28.489000000000001</v>
      </c>
      <c r="D17" s="53">
        <f>A124819882T_Latest</f>
        <v>18.558</v>
      </c>
      <c r="E17" s="53">
        <f>A124819794T_Latest</f>
        <v>9.9309999999999992</v>
      </c>
      <c r="F17" s="51"/>
      <c r="G17" s="50"/>
      <c r="H17" s="50"/>
      <c r="I17" s="54"/>
      <c r="J17" s="54"/>
      <c r="K17" s="54"/>
      <c r="L17" s="50"/>
    </row>
    <row r="18" spans="1:12">
      <c r="A18" s="50"/>
      <c r="B18" s="55" t="s">
        <v>178</v>
      </c>
      <c r="C18" s="53">
        <f>A124819986K_Latest</f>
        <v>15.339</v>
      </c>
      <c r="D18" s="53">
        <f>A124819898K_Latest</f>
        <v>3.6309999999999998</v>
      </c>
      <c r="E18" s="53">
        <f>A124819810F_Latest</f>
        <v>11.708</v>
      </c>
      <c r="F18" s="51"/>
      <c r="G18" s="50"/>
      <c r="H18" s="50"/>
      <c r="I18" s="54"/>
      <c r="J18" s="54"/>
      <c r="K18" s="54"/>
      <c r="L18" s="50"/>
    </row>
    <row r="19" spans="1:12">
      <c r="A19" s="50"/>
      <c r="B19" s="57" t="s">
        <v>179</v>
      </c>
      <c r="C19" s="53">
        <f>A124819954T_Latest</f>
        <v>424.053</v>
      </c>
      <c r="D19" s="53">
        <f>A124819866T_Latest</f>
        <v>196.79400000000001</v>
      </c>
      <c r="E19" s="53">
        <f>A124819778T_Latest</f>
        <v>227.25899999999999</v>
      </c>
      <c r="F19" s="51"/>
      <c r="G19" s="50"/>
      <c r="H19" s="50"/>
      <c r="I19" s="54"/>
      <c r="J19" s="54"/>
      <c r="K19" s="54"/>
      <c r="L19" s="50"/>
    </row>
    <row r="20" spans="1:12">
      <c r="A20" s="48"/>
      <c r="B20" s="55" t="s">
        <v>180</v>
      </c>
      <c r="C20" s="53">
        <f>A124820006R_Latest</f>
        <v>31.678999999999998</v>
      </c>
      <c r="D20" s="53">
        <f>A124819918J_Latest</f>
        <v>16.114000000000001</v>
      </c>
      <c r="E20" s="53">
        <f>A124819830R_Latest</f>
        <v>15.565</v>
      </c>
      <c r="F20" s="51"/>
      <c r="G20" s="50"/>
      <c r="H20" s="50"/>
      <c r="I20" s="54"/>
      <c r="J20" s="54"/>
      <c r="K20" s="54"/>
      <c r="L20" s="50"/>
    </row>
    <row r="21" spans="1:12">
      <c r="A21" s="50"/>
      <c r="B21" s="55" t="s">
        <v>181</v>
      </c>
      <c r="C21" s="53">
        <f>A124819990A_Latest</f>
        <v>77.983999999999995</v>
      </c>
      <c r="D21" s="53">
        <f>A124819902R_Latest</f>
        <v>35.624000000000002</v>
      </c>
      <c r="E21" s="53">
        <f>A124819814R_Latest</f>
        <v>42.36</v>
      </c>
      <c r="F21" s="51"/>
      <c r="G21" s="50"/>
      <c r="H21" s="50"/>
      <c r="I21" s="54"/>
      <c r="J21" s="54"/>
      <c r="K21" s="54"/>
      <c r="L21" s="50"/>
    </row>
    <row r="22" spans="1:12">
      <c r="A22" s="50"/>
      <c r="B22" s="55" t="s">
        <v>182</v>
      </c>
      <c r="C22" s="53">
        <f>A124820014R_Latest</f>
        <v>222.93299999999999</v>
      </c>
      <c r="D22" s="53">
        <f>A124819926J_Latest</f>
        <v>104.46599999999999</v>
      </c>
      <c r="E22" s="53">
        <f>A124819838J_Latest</f>
        <v>118.468</v>
      </c>
      <c r="F22" s="51"/>
      <c r="G22" s="50"/>
      <c r="H22" s="50"/>
      <c r="I22" s="54"/>
      <c r="J22" s="54"/>
      <c r="K22" s="54"/>
      <c r="L22" s="50"/>
    </row>
    <row r="23" spans="1:12">
      <c r="A23" s="50"/>
      <c r="B23" s="55" t="s">
        <v>183</v>
      </c>
      <c r="C23" s="53">
        <f>A124819958A_Latest</f>
        <v>64.77</v>
      </c>
      <c r="D23" s="53">
        <f>A124819870J_Latest</f>
        <v>29.266999999999999</v>
      </c>
      <c r="E23" s="53">
        <f>A124819782J_Latest</f>
        <v>35.503</v>
      </c>
      <c r="F23" s="51"/>
      <c r="G23" s="50"/>
      <c r="H23" s="50"/>
      <c r="I23" s="54"/>
      <c r="J23" s="54"/>
      <c r="K23" s="54"/>
      <c r="L23" s="50"/>
    </row>
    <row r="24" spans="1:12">
      <c r="A24" s="50"/>
      <c r="B24" s="55" t="s">
        <v>184</v>
      </c>
      <c r="C24" s="53">
        <f>A124819934J_Latest</f>
        <v>8.4480000000000004</v>
      </c>
      <c r="D24" s="53">
        <f>A124819846J_Latest</f>
        <v>2.4049999999999998</v>
      </c>
      <c r="E24" s="53">
        <f>A124819758J_Latest</f>
        <v>6.0430000000000001</v>
      </c>
      <c r="F24" s="51"/>
      <c r="G24" s="50"/>
      <c r="H24" s="50"/>
      <c r="I24" s="54"/>
      <c r="J24" s="54"/>
      <c r="K24" s="54"/>
      <c r="L24" s="50"/>
    </row>
    <row r="25" spans="1:12">
      <c r="A25" s="50"/>
      <c r="B25" s="55" t="s">
        <v>185</v>
      </c>
      <c r="C25" s="53">
        <f>A124819946T_Latest</f>
        <v>5.6909999999999998</v>
      </c>
      <c r="D25" s="53">
        <f>A124819858T_Latest</f>
        <v>4.3209999999999997</v>
      </c>
      <c r="E25" s="53">
        <f>A124819770X_Latest</f>
        <v>1.37</v>
      </c>
      <c r="F25" s="51"/>
      <c r="G25" s="50"/>
      <c r="H25" s="50"/>
      <c r="I25" s="54"/>
      <c r="J25" s="54"/>
      <c r="K25" s="54"/>
      <c r="L25" s="50"/>
    </row>
    <row r="26" spans="1:12">
      <c r="A26" s="50"/>
      <c r="B26" s="58" t="s">
        <v>186</v>
      </c>
      <c r="C26" s="53">
        <f>A124819974A_Latest</f>
        <v>12.548999999999999</v>
      </c>
      <c r="D26" s="53">
        <f>A124819886A_Latest</f>
        <v>4.5979999999999999</v>
      </c>
      <c r="E26" s="53">
        <f>A124819798A_Latest</f>
        <v>7.9509999999999996</v>
      </c>
      <c r="F26" s="51"/>
      <c r="G26" s="50"/>
      <c r="H26" s="50"/>
      <c r="I26" s="54"/>
      <c r="J26" s="54"/>
      <c r="K26" s="54"/>
      <c r="L26" s="50"/>
    </row>
    <row r="27" spans="1:12">
      <c r="A27" s="48"/>
      <c r="B27" s="59" t="s">
        <v>187</v>
      </c>
      <c r="C27" s="53">
        <f>A124819950J_Latest</f>
        <v>203.44499999999999</v>
      </c>
      <c r="D27" s="53">
        <f>A124819862J_Latest</f>
        <v>27.957000000000001</v>
      </c>
      <c r="E27" s="53">
        <f>A124819774J_Latest</f>
        <v>175.48699999999999</v>
      </c>
      <c r="F27" s="51"/>
      <c r="G27" s="50"/>
      <c r="H27" s="50"/>
      <c r="I27" s="54"/>
      <c r="J27" s="54"/>
      <c r="K27" s="54"/>
      <c r="L27" s="56"/>
    </row>
    <row r="28" spans="1:12">
      <c r="A28" s="60"/>
      <c r="B28" s="61" t="s">
        <v>188</v>
      </c>
      <c r="C28" s="53">
        <f>A124819978K_Latest</f>
        <v>29.78</v>
      </c>
      <c r="D28" s="53">
        <f>A124819890T_Latest</f>
        <v>9.3309999999999995</v>
      </c>
      <c r="E28" s="53">
        <f>A124819802F_Latest</f>
        <v>20.449000000000002</v>
      </c>
      <c r="F28" s="51"/>
      <c r="G28" s="50"/>
      <c r="H28" s="50"/>
      <c r="I28" s="54"/>
      <c r="J28" s="54"/>
      <c r="K28" s="54"/>
      <c r="L28" s="50"/>
    </row>
    <row r="29" spans="1:12">
      <c r="A29" s="50"/>
      <c r="B29" s="55" t="s">
        <v>189</v>
      </c>
      <c r="C29" s="53">
        <f>A124819982A_Latest</f>
        <v>138.685</v>
      </c>
      <c r="D29" s="53">
        <f>A124819894A_Latest</f>
        <v>11.116</v>
      </c>
      <c r="E29" s="53">
        <f>A124819806R_Latest</f>
        <v>127.569</v>
      </c>
      <c r="F29" s="51"/>
      <c r="G29" s="50"/>
      <c r="H29" s="50"/>
      <c r="I29" s="54"/>
      <c r="J29" s="54"/>
      <c r="K29" s="54"/>
      <c r="L29" s="50"/>
    </row>
    <row r="30" spans="1:12">
      <c r="A30" s="62"/>
      <c r="B30" s="55" t="s">
        <v>190</v>
      </c>
      <c r="C30" s="53">
        <f>A124820018X_Latest</f>
        <v>34.979999999999997</v>
      </c>
      <c r="D30" s="53">
        <f>A124819930X_Latest</f>
        <v>7.51</v>
      </c>
      <c r="E30" s="53">
        <f>A124819842X_Latest</f>
        <v>27.469000000000001</v>
      </c>
      <c r="F30" s="51"/>
      <c r="G30" s="50"/>
      <c r="H30" s="50"/>
      <c r="I30" s="54"/>
      <c r="J30" s="54"/>
      <c r="K30" s="54"/>
      <c r="L30" s="50"/>
    </row>
    <row r="31" spans="1:12">
      <c r="A31" s="62"/>
      <c r="B31" s="59" t="s">
        <v>191</v>
      </c>
      <c r="C31" s="53">
        <f>A124819938T_Latest</f>
        <v>96.474000000000004</v>
      </c>
      <c r="D31" s="53">
        <f>A124819850X_Latest</f>
        <v>48.8</v>
      </c>
      <c r="E31" s="53">
        <f>A124819762X_Latest</f>
        <v>47.673999999999999</v>
      </c>
      <c r="F31" s="51"/>
      <c r="G31" s="50"/>
      <c r="H31" s="50"/>
      <c r="I31" s="54"/>
      <c r="J31" s="54"/>
      <c r="K31" s="54"/>
      <c r="L31" s="50"/>
    </row>
    <row r="32" spans="1:12">
      <c r="A32" s="62"/>
      <c r="B32" s="59" t="s">
        <v>192</v>
      </c>
      <c r="C32" s="53">
        <f>A124820010F_Latest</f>
        <v>25.254000000000001</v>
      </c>
      <c r="D32" s="53">
        <f>A124819922X_Latest</f>
        <v>11.461</v>
      </c>
      <c r="E32" s="53">
        <f>A124819834X_Latest</f>
        <v>13.792</v>
      </c>
      <c r="F32" s="51"/>
      <c r="G32" s="50"/>
      <c r="H32" s="50"/>
      <c r="I32" s="54"/>
      <c r="J32" s="54"/>
      <c r="K32" s="54"/>
      <c r="L32" s="50"/>
    </row>
    <row r="33" spans="1:12">
      <c r="A33" s="62" t="s">
        <v>193</v>
      </c>
      <c r="B33" s="55"/>
      <c r="C33" s="63">
        <f>A124819942J_Latest</f>
        <v>862.23199999999997</v>
      </c>
      <c r="D33" s="63">
        <f>A124819854J_Latest</f>
        <v>337.149</v>
      </c>
      <c r="E33" s="63">
        <f>A124819766J_Latest</f>
        <v>525.08299999999997</v>
      </c>
      <c r="F33" s="51"/>
      <c r="G33" s="50"/>
      <c r="H33" s="50"/>
      <c r="I33" s="54"/>
      <c r="J33" s="54"/>
      <c r="K33" s="54"/>
      <c r="L33" s="50"/>
    </row>
    <row r="34" spans="1:12">
      <c r="A34" s="48"/>
      <c r="B34" s="44"/>
      <c r="C34" s="50"/>
      <c r="D34" s="50"/>
      <c r="E34" s="50"/>
      <c r="F34" s="51"/>
      <c r="G34" s="50"/>
      <c r="H34" s="44"/>
      <c r="I34" s="44"/>
      <c r="J34" s="44"/>
      <c r="K34" s="44"/>
      <c r="L34" s="44"/>
    </row>
    <row r="35" spans="1:12">
      <c r="A35" s="44"/>
      <c r="B35" s="44"/>
      <c r="C35" s="50"/>
      <c r="D35" s="50"/>
      <c r="E35" s="50"/>
      <c r="F35" s="51"/>
      <c r="G35" s="50"/>
      <c r="H35" s="44"/>
      <c r="I35" s="44"/>
      <c r="J35" s="44"/>
      <c r="K35" s="44"/>
      <c r="L35" s="44"/>
    </row>
    <row r="36" spans="1:12">
      <c r="A36" s="30" t="s">
        <v>194</v>
      </c>
      <c r="B36" s="44"/>
      <c r="C36" s="50"/>
      <c r="D36" s="50"/>
      <c r="E36" s="50"/>
      <c r="F36" s="50"/>
      <c r="G36" s="50"/>
      <c r="H36" s="50"/>
      <c r="I36" s="51"/>
      <c r="J36" s="50"/>
      <c r="K36" s="44"/>
      <c r="L36" s="44"/>
    </row>
  </sheetData>
  <mergeCells count="2">
    <mergeCell ref="B6:L6"/>
    <mergeCell ref="A8:H8"/>
  </mergeCells>
  <hyperlinks>
    <hyperlink ref="A36" r:id="rId1" display="© Commonwealth of Australia 2015" xr:uid="{9C23913F-83AA-42EF-89F0-C4D2403AD7D6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5BA7-E104-42DB-979E-65CE5E48CFE8}">
  <sheetPr>
    <pageSetUpPr fitToPage="1"/>
  </sheetPr>
  <dimension ref="A1:L36"/>
  <sheetViews>
    <sheetView zoomScaleNormal="100" workbookViewId="0">
      <pane ySplit="10" topLeftCell="A11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144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145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69" t="str">
        <f>Contents!B6</f>
        <v>Table 11. Main reason for not actively looking for work of persons who wanted to work and were available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0" t="str">
        <f>Contents!C12</f>
        <v>Table 11.2 - Time Series IDs</v>
      </c>
      <c r="B8" s="70"/>
      <c r="C8" s="70"/>
      <c r="D8" s="70"/>
      <c r="E8" s="70"/>
      <c r="F8" s="70"/>
      <c r="G8" s="70"/>
      <c r="H8" s="70"/>
      <c r="I8" s="35"/>
      <c r="J8" s="36"/>
      <c r="K8" s="37"/>
      <c r="L8" s="37"/>
    </row>
    <row r="9" spans="1:12">
      <c r="A9" s="38"/>
      <c r="B9" s="38"/>
      <c r="C9" s="39" t="s">
        <v>167</v>
      </c>
      <c r="D9" s="39" t="s">
        <v>168</v>
      </c>
      <c r="E9" s="39" t="s">
        <v>169</v>
      </c>
      <c r="F9" s="40"/>
      <c r="G9" s="41"/>
      <c r="H9" s="42"/>
      <c r="I9" s="43"/>
      <c r="J9" s="44"/>
      <c r="K9" s="44"/>
      <c r="L9" s="44"/>
    </row>
    <row r="10" spans="1:12">
      <c r="A10" s="38"/>
      <c r="B10" s="38"/>
      <c r="C10" s="45" t="s">
        <v>170</v>
      </c>
      <c r="D10" s="45" t="s">
        <v>170</v>
      </c>
      <c r="E10" s="45" t="s">
        <v>170</v>
      </c>
      <c r="F10" s="46"/>
      <c r="G10" s="47"/>
      <c r="H10" s="47"/>
      <c r="I10" s="47"/>
      <c r="J10" s="44"/>
      <c r="K10" s="44"/>
      <c r="L10" s="44"/>
    </row>
    <row r="11" spans="1:12">
      <c r="A11" s="48" t="s">
        <v>171</v>
      </c>
      <c r="B11" s="49"/>
      <c r="C11" s="50"/>
      <c r="D11" s="50"/>
      <c r="E11" s="50"/>
      <c r="F11" s="51"/>
      <c r="G11" s="50"/>
      <c r="H11" s="50"/>
      <c r="I11" s="52"/>
      <c r="J11" s="49"/>
      <c r="K11" s="49"/>
      <c r="L11" s="49"/>
    </row>
    <row r="12" spans="1:12">
      <c r="A12" s="49"/>
      <c r="B12" s="50" t="s">
        <v>172</v>
      </c>
      <c r="C12" s="19" t="s">
        <v>81</v>
      </c>
      <c r="D12" s="19" t="s">
        <v>82</v>
      </c>
      <c r="E12" s="19" t="s">
        <v>83</v>
      </c>
      <c r="F12" s="51"/>
      <c r="G12" s="51"/>
      <c r="H12" s="51"/>
      <c r="I12" s="54"/>
      <c r="J12" s="54"/>
      <c r="K12" s="54"/>
      <c r="L12" s="49"/>
    </row>
    <row r="13" spans="1:12">
      <c r="A13" s="50"/>
      <c r="B13" s="55" t="s">
        <v>173</v>
      </c>
      <c r="C13" s="19" t="s">
        <v>84</v>
      </c>
      <c r="D13" s="19" t="s">
        <v>85</v>
      </c>
      <c r="E13" s="19" t="s">
        <v>86</v>
      </c>
      <c r="F13" s="51"/>
      <c r="G13" s="51"/>
      <c r="H13" s="51"/>
      <c r="I13" s="54"/>
      <c r="J13" s="54"/>
      <c r="K13" s="54"/>
      <c r="L13" s="56"/>
    </row>
    <row r="14" spans="1:12">
      <c r="A14" s="50"/>
      <c r="B14" s="55" t="s">
        <v>174</v>
      </c>
      <c r="C14" s="19" t="s">
        <v>87</v>
      </c>
      <c r="D14" s="19" t="s">
        <v>88</v>
      </c>
      <c r="E14" s="19" t="s">
        <v>89</v>
      </c>
      <c r="F14" s="51"/>
      <c r="G14" s="51"/>
      <c r="H14" s="51"/>
      <c r="I14" s="54"/>
      <c r="J14" s="54"/>
      <c r="K14" s="54"/>
      <c r="L14" s="50"/>
    </row>
    <row r="15" spans="1:12">
      <c r="A15" s="50"/>
      <c r="B15" s="55" t="s">
        <v>175</v>
      </c>
      <c r="C15" s="19" t="s">
        <v>90</v>
      </c>
      <c r="D15" s="19" t="s">
        <v>91</v>
      </c>
      <c r="E15" s="19" t="s">
        <v>92</v>
      </c>
      <c r="F15" s="51"/>
      <c r="G15" s="51"/>
      <c r="H15" s="51"/>
      <c r="I15" s="54"/>
      <c r="J15" s="54"/>
      <c r="K15" s="54"/>
      <c r="L15" s="50"/>
    </row>
    <row r="16" spans="1:12">
      <c r="A16" s="50"/>
      <c r="B16" s="55" t="s">
        <v>176</v>
      </c>
      <c r="C16" s="19" t="s">
        <v>93</v>
      </c>
      <c r="D16" s="19" t="s">
        <v>94</v>
      </c>
      <c r="E16" s="19" t="s">
        <v>95</v>
      </c>
      <c r="F16" s="51"/>
      <c r="G16" s="51"/>
      <c r="H16" s="51"/>
      <c r="I16" s="54"/>
      <c r="J16" s="54"/>
      <c r="K16" s="54"/>
      <c r="L16" s="50"/>
    </row>
    <row r="17" spans="1:12">
      <c r="A17" s="50"/>
      <c r="B17" s="55" t="s">
        <v>177</v>
      </c>
      <c r="C17" s="19" t="s">
        <v>96</v>
      </c>
      <c r="D17" s="19" t="s">
        <v>97</v>
      </c>
      <c r="E17" s="19" t="s">
        <v>98</v>
      </c>
      <c r="F17" s="51"/>
      <c r="G17" s="51"/>
      <c r="H17" s="51"/>
      <c r="I17" s="54"/>
      <c r="J17" s="54"/>
      <c r="K17" s="54"/>
      <c r="L17" s="50"/>
    </row>
    <row r="18" spans="1:12">
      <c r="A18" s="50"/>
      <c r="B18" s="55" t="s">
        <v>178</v>
      </c>
      <c r="C18" s="19" t="s">
        <v>99</v>
      </c>
      <c r="D18" s="19" t="s">
        <v>100</v>
      </c>
      <c r="E18" s="19" t="s">
        <v>101</v>
      </c>
      <c r="F18" s="51"/>
      <c r="G18" s="51"/>
      <c r="H18" s="51"/>
      <c r="I18" s="54"/>
      <c r="J18" s="54"/>
      <c r="K18" s="54"/>
      <c r="L18" s="50"/>
    </row>
    <row r="19" spans="1:12">
      <c r="A19" s="50"/>
      <c r="B19" s="57" t="s">
        <v>179</v>
      </c>
      <c r="C19" s="19" t="s">
        <v>102</v>
      </c>
      <c r="D19" s="19" t="s">
        <v>103</v>
      </c>
      <c r="E19" s="19" t="s">
        <v>104</v>
      </c>
      <c r="F19" s="51"/>
      <c r="G19" s="51"/>
      <c r="H19" s="51"/>
      <c r="I19" s="54"/>
      <c r="J19" s="54"/>
      <c r="K19" s="54"/>
      <c r="L19" s="50"/>
    </row>
    <row r="20" spans="1:12">
      <c r="A20" s="48"/>
      <c r="B20" s="55" t="s">
        <v>180</v>
      </c>
      <c r="C20" s="19" t="s">
        <v>105</v>
      </c>
      <c r="D20" s="19" t="s">
        <v>106</v>
      </c>
      <c r="E20" s="19" t="s">
        <v>107</v>
      </c>
      <c r="F20" s="51"/>
      <c r="G20" s="51"/>
      <c r="H20" s="51"/>
      <c r="I20" s="54"/>
      <c r="J20" s="54"/>
      <c r="K20" s="54"/>
      <c r="L20" s="50"/>
    </row>
    <row r="21" spans="1:12">
      <c r="A21" s="50"/>
      <c r="B21" s="55" t="s">
        <v>181</v>
      </c>
      <c r="C21" s="19" t="s">
        <v>108</v>
      </c>
      <c r="D21" s="19" t="s">
        <v>109</v>
      </c>
      <c r="E21" s="19" t="s">
        <v>110</v>
      </c>
      <c r="F21" s="51"/>
      <c r="G21" s="51"/>
      <c r="H21" s="51"/>
      <c r="I21" s="54"/>
      <c r="J21" s="54"/>
      <c r="K21" s="54"/>
      <c r="L21" s="50"/>
    </row>
    <row r="22" spans="1:12">
      <c r="A22" s="50"/>
      <c r="B22" s="55" t="s">
        <v>182</v>
      </c>
      <c r="C22" s="19" t="s">
        <v>111</v>
      </c>
      <c r="D22" s="19" t="s">
        <v>112</v>
      </c>
      <c r="E22" s="19" t="s">
        <v>113</v>
      </c>
      <c r="F22" s="51"/>
      <c r="G22" s="51"/>
      <c r="H22" s="51"/>
      <c r="I22" s="54"/>
      <c r="J22" s="54"/>
      <c r="K22" s="54"/>
      <c r="L22" s="50"/>
    </row>
    <row r="23" spans="1:12">
      <c r="A23" s="50"/>
      <c r="B23" s="55" t="s">
        <v>183</v>
      </c>
      <c r="C23" s="19" t="s">
        <v>114</v>
      </c>
      <c r="D23" s="19" t="s">
        <v>115</v>
      </c>
      <c r="E23" s="19" t="s">
        <v>116</v>
      </c>
      <c r="F23" s="51"/>
      <c r="G23" s="51"/>
      <c r="H23" s="51"/>
      <c r="I23" s="54"/>
      <c r="J23" s="54"/>
      <c r="K23" s="54"/>
      <c r="L23" s="50"/>
    </row>
    <row r="24" spans="1:12">
      <c r="A24" s="50"/>
      <c r="B24" s="55" t="s">
        <v>184</v>
      </c>
      <c r="C24" s="19" t="s">
        <v>117</v>
      </c>
      <c r="D24" s="19" t="s">
        <v>118</v>
      </c>
      <c r="E24" s="19" t="s">
        <v>119</v>
      </c>
      <c r="F24" s="51"/>
      <c r="G24" s="51"/>
      <c r="H24" s="51"/>
      <c r="I24" s="54"/>
      <c r="J24" s="54"/>
      <c r="K24" s="54"/>
      <c r="L24" s="50"/>
    </row>
    <row r="25" spans="1:12">
      <c r="A25" s="50"/>
      <c r="B25" s="55" t="s">
        <v>185</v>
      </c>
      <c r="C25" s="19" t="s">
        <v>120</v>
      </c>
      <c r="D25" s="19" t="s">
        <v>121</v>
      </c>
      <c r="E25" s="19" t="s">
        <v>122</v>
      </c>
      <c r="F25" s="51"/>
      <c r="G25" s="51"/>
      <c r="H25" s="51"/>
      <c r="I25" s="54"/>
      <c r="J25" s="54"/>
      <c r="K25" s="54"/>
      <c r="L25" s="50"/>
    </row>
    <row r="26" spans="1:12">
      <c r="A26" s="50"/>
      <c r="B26" s="58" t="s">
        <v>186</v>
      </c>
      <c r="C26" s="19" t="s">
        <v>123</v>
      </c>
      <c r="D26" s="19" t="s">
        <v>124</v>
      </c>
      <c r="E26" s="19" t="s">
        <v>125</v>
      </c>
      <c r="F26" s="51"/>
      <c r="G26" s="51"/>
      <c r="H26" s="51"/>
      <c r="I26" s="54"/>
      <c r="J26" s="54"/>
      <c r="K26" s="54"/>
      <c r="L26" s="50"/>
    </row>
    <row r="27" spans="1:12">
      <c r="A27" s="48"/>
      <c r="B27" s="59" t="s">
        <v>187</v>
      </c>
      <c r="C27" s="19" t="s">
        <v>126</v>
      </c>
      <c r="D27" s="19" t="s">
        <v>127</v>
      </c>
      <c r="E27" s="19" t="s">
        <v>128</v>
      </c>
      <c r="F27" s="51"/>
      <c r="G27" s="51"/>
      <c r="H27" s="51"/>
      <c r="I27" s="54"/>
      <c r="J27" s="54"/>
      <c r="K27" s="54"/>
      <c r="L27" s="56"/>
    </row>
    <row r="28" spans="1:12">
      <c r="A28" s="60"/>
      <c r="B28" s="61" t="s">
        <v>188</v>
      </c>
      <c r="C28" s="19" t="s">
        <v>129</v>
      </c>
      <c r="D28" s="19" t="s">
        <v>130</v>
      </c>
      <c r="E28" s="19" t="s">
        <v>131</v>
      </c>
      <c r="F28" s="51"/>
      <c r="G28" s="51"/>
      <c r="H28" s="51"/>
      <c r="I28" s="54"/>
      <c r="J28" s="54"/>
      <c r="K28" s="54"/>
      <c r="L28" s="50"/>
    </row>
    <row r="29" spans="1:12">
      <c r="A29" s="50"/>
      <c r="B29" s="55" t="s">
        <v>189</v>
      </c>
      <c r="C29" s="19" t="s">
        <v>132</v>
      </c>
      <c r="D29" s="19" t="s">
        <v>133</v>
      </c>
      <c r="E29" s="19" t="s">
        <v>134</v>
      </c>
      <c r="F29" s="51"/>
      <c r="G29" s="51"/>
      <c r="H29" s="51"/>
      <c r="I29" s="54"/>
      <c r="J29" s="54"/>
      <c r="K29" s="54"/>
      <c r="L29" s="50"/>
    </row>
    <row r="30" spans="1:12">
      <c r="A30" s="62"/>
      <c r="B30" s="55" t="s">
        <v>190</v>
      </c>
      <c r="C30" s="19" t="s">
        <v>135</v>
      </c>
      <c r="D30" s="19" t="s">
        <v>136</v>
      </c>
      <c r="E30" s="19" t="s">
        <v>137</v>
      </c>
      <c r="F30" s="51"/>
      <c r="G30" s="51"/>
      <c r="H30" s="51"/>
      <c r="I30" s="54"/>
      <c r="J30" s="54"/>
      <c r="K30" s="54"/>
      <c r="L30" s="50"/>
    </row>
    <row r="31" spans="1:12">
      <c r="A31" s="62"/>
      <c r="B31" s="59" t="s">
        <v>191</v>
      </c>
      <c r="C31" s="19" t="s">
        <v>138</v>
      </c>
      <c r="D31" s="19" t="s">
        <v>139</v>
      </c>
      <c r="E31" s="19" t="s">
        <v>140</v>
      </c>
      <c r="F31" s="51"/>
      <c r="G31" s="51"/>
      <c r="H31" s="51"/>
      <c r="I31" s="54"/>
      <c r="J31" s="54"/>
      <c r="K31" s="54"/>
      <c r="L31" s="50"/>
    </row>
    <row r="32" spans="1:12">
      <c r="A32" s="62"/>
      <c r="B32" s="59" t="s">
        <v>192</v>
      </c>
      <c r="C32" s="19" t="s">
        <v>141</v>
      </c>
      <c r="D32" s="19" t="s">
        <v>142</v>
      </c>
      <c r="E32" s="19" t="s">
        <v>143</v>
      </c>
      <c r="F32" s="51"/>
      <c r="G32" s="51"/>
      <c r="H32" s="51"/>
      <c r="I32" s="54"/>
      <c r="J32" s="54"/>
      <c r="K32" s="54"/>
      <c r="L32" s="50"/>
    </row>
    <row r="33" spans="1:12">
      <c r="A33" s="62" t="s">
        <v>193</v>
      </c>
      <c r="B33" s="55"/>
      <c r="C33" s="19" t="s">
        <v>78</v>
      </c>
      <c r="D33" s="19" t="s">
        <v>79</v>
      </c>
      <c r="E33" s="19" t="s">
        <v>80</v>
      </c>
      <c r="F33" s="51"/>
      <c r="G33" s="51"/>
      <c r="H33" s="51"/>
      <c r="I33" s="54"/>
      <c r="J33" s="54"/>
      <c r="K33" s="54"/>
      <c r="L33" s="50"/>
    </row>
    <row r="34" spans="1:12">
      <c r="A34" s="48"/>
      <c r="B34" s="44"/>
      <c r="C34" s="50"/>
      <c r="D34" s="50"/>
      <c r="E34" s="50"/>
      <c r="F34" s="51"/>
      <c r="G34" s="50"/>
      <c r="H34" s="44"/>
      <c r="I34" s="44"/>
      <c r="J34" s="44"/>
      <c r="K34" s="44"/>
      <c r="L34" s="44"/>
    </row>
    <row r="35" spans="1:12">
      <c r="A35" s="44"/>
      <c r="B35" s="44"/>
      <c r="C35" s="50"/>
      <c r="D35" s="50"/>
      <c r="E35" s="50"/>
      <c r="F35" s="51"/>
      <c r="G35" s="50"/>
      <c r="H35" s="44"/>
      <c r="I35" s="44"/>
      <c r="J35" s="44"/>
      <c r="K35" s="44"/>
      <c r="L35" s="44"/>
    </row>
    <row r="36" spans="1:12">
      <c r="A36" s="30" t="s">
        <v>194</v>
      </c>
      <c r="B36" s="44"/>
      <c r="C36" s="50"/>
      <c r="D36" s="50"/>
      <c r="E36" s="50"/>
      <c r="F36" s="50"/>
      <c r="G36" s="50"/>
      <c r="H36" s="50"/>
      <c r="I36" s="51"/>
      <c r="J36" s="50"/>
      <c r="K36" s="44"/>
      <c r="L36" s="44"/>
    </row>
  </sheetData>
  <mergeCells count="2">
    <mergeCell ref="B6:L6"/>
    <mergeCell ref="A8:H8"/>
  </mergeCells>
  <hyperlinks>
    <hyperlink ref="A36" r:id="rId1" display="© Commonwealth of Australia 2015" xr:uid="{6F394A1E-0049-40A3-842E-E305B408204E}"/>
    <hyperlink ref="C33" location="A124819942J" display="A124819942J" xr:uid="{33A5FEA2-071A-45A6-AFDB-F3C167EF4D6D}"/>
    <hyperlink ref="C12" location="A124819994K" display="A124819994K" xr:uid="{9464C4C0-1E3A-4FBC-856D-87BE28A69406}"/>
    <hyperlink ref="C13" location="A124819962T" display="A124819962T" xr:uid="{F928DE8A-A917-4E61-9975-3EC56CA56ADD}"/>
    <hyperlink ref="C14" location="A124819998V" display="A124819998V" xr:uid="{52A30430-2427-4B62-A634-3F740A2C4FBE}"/>
    <hyperlink ref="C15" location="A124820002F" display="A124820002F" xr:uid="{392DFB7A-7E1A-4842-858B-4D6AE0C04454}"/>
    <hyperlink ref="C16" location="A124819966A" display="A124819966A" xr:uid="{F2221AD2-69E3-42C6-97E6-C32B20832574}"/>
    <hyperlink ref="C17" location="A124819970T" display="A124819970T" xr:uid="{F40F5EC6-301D-47AB-8E22-F50B5F7FCB6C}"/>
    <hyperlink ref="C18" location="A124819986K" display="A124819986K" xr:uid="{7CC3EE51-C720-4550-87EE-D0B0566BE785}"/>
    <hyperlink ref="C19" location="A124819954T" display="A124819954T" xr:uid="{A9A0269E-D670-4B05-8E9D-7C591A5C52E2}"/>
    <hyperlink ref="C20" location="A124820006R" display="A124820006R" xr:uid="{33CF877A-F513-4774-857F-F0290F29BEA8}"/>
    <hyperlink ref="C21" location="A124819990A" display="A124819990A" xr:uid="{261A220F-0F20-4031-B280-E000FB2CFCF0}"/>
    <hyperlink ref="C22" location="A124820014R" display="A124820014R" xr:uid="{3DFE1E46-925B-49A6-9E69-3AF68A9BD715}"/>
    <hyperlink ref="C23" location="A124819958A" display="A124819958A" xr:uid="{F9255676-B82A-427B-8FED-44131F140B13}"/>
    <hyperlink ref="C24" location="A124819934J" display="A124819934J" xr:uid="{84E9127A-9D20-4ACA-A1BA-A4E7500076EF}"/>
    <hyperlink ref="C25" location="A124819946T" display="A124819946T" xr:uid="{13082900-3202-467D-BBB1-2C60AF874C3E}"/>
    <hyperlink ref="C26" location="A124819974A" display="A124819974A" xr:uid="{E7B29662-D0A6-42F9-98A3-6EAE2D31FC22}"/>
    <hyperlink ref="C27" location="A124819950J" display="A124819950J" xr:uid="{50DDB1A6-1F2D-4782-BDF0-3CCBCCACCDBE}"/>
    <hyperlink ref="C28" location="A124819978K" display="A124819978K" xr:uid="{EC0F28D8-A601-42E3-B247-2E87FBEAA5FD}"/>
    <hyperlink ref="C29" location="A124819982A" display="A124819982A" xr:uid="{722B6074-1C91-46AC-BFB1-2000FE70A646}"/>
    <hyperlink ref="C30" location="A124820018X" display="A124820018X" xr:uid="{A8183C72-C786-4316-8834-3018BEBF51D5}"/>
    <hyperlink ref="C31" location="A124819938T" display="A124819938T" xr:uid="{104FF1A6-B9C4-4478-B8E3-360D06F80A96}"/>
    <hyperlink ref="C32" location="A124820010F" display="A124820010F" xr:uid="{4EE8EFE5-09A9-48BA-93CC-AA2BE28AD5BB}"/>
    <hyperlink ref="D33" location="A124819854J" display="A124819854J" xr:uid="{8CA82FA8-56DA-40B9-88A5-6A6414773AA8}"/>
    <hyperlink ref="D12" location="A124819906X" display="A124819906X" xr:uid="{E0D3EAC9-62C0-48E8-B1FB-63F27CA32F92}"/>
    <hyperlink ref="D13" location="A124819874T" display="A124819874T" xr:uid="{818D25CA-98A7-4672-A7D1-164C14CFA181}"/>
    <hyperlink ref="D14" location="A124819910R" display="A124819910R" xr:uid="{A1283A4E-D9C1-4122-9B75-75E0EAB94377}"/>
    <hyperlink ref="D15" location="A124819914X" display="A124819914X" xr:uid="{AFFD6396-E908-48B0-8DBE-3D885D6C60DC}"/>
    <hyperlink ref="D16" location="A124819878A" display="A124819878A" xr:uid="{19D34F4D-D125-48E7-8E28-0D0FC4640820}"/>
    <hyperlink ref="D17" location="A124819882T" display="A124819882T" xr:uid="{88621D54-43C2-42A8-9942-E7D10B55F8E3}"/>
    <hyperlink ref="D18" location="A124819898K" display="A124819898K" xr:uid="{3316D3B0-7F4A-47BB-A7E5-EDB5485F2FDD}"/>
    <hyperlink ref="D19" location="A124819866T" display="A124819866T" xr:uid="{7657FC77-D08F-40D5-8ADE-9AADE2369C7B}"/>
    <hyperlink ref="D20" location="A124819918J" display="A124819918J" xr:uid="{F07A868F-694E-40F0-9D09-69B6781A6F8A}"/>
    <hyperlink ref="D21" location="A124819902R" display="A124819902R" xr:uid="{D0FBD206-8709-4125-8F4A-14A6C6D82B2D}"/>
    <hyperlink ref="D22" location="A124819926J" display="A124819926J" xr:uid="{51088A64-B7E0-4A39-B742-E09BB5360301}"/>
    <hyperlink ref="D23" location="A124819870J" display="A124819870J" xr:uid="{03627E69-95D2-4DC9-9DAB-C2657548145A}"/>
    <hyperlink ref="D24" location="A124819846J" display="A124819846J" xr:uid="{1EAAED03-17EB-46D8-A0E8-8B019C57613B}"/>
    <hyperlink ref="D25" location="A124819858T" display="A124819858T" xr:uid="{753685DE-84FC-4088-94F2-FCE426F64156}"/>
    <hyperlink ref="D26" location="A124819886A" display="A124819886A" xr:uid="{BE4DF3C9-BD78-48F2-8FE8-6DC91EBB4FD9}"/>
    <hyperlink ref="D27" location="A124819862J" display="A124819862J" xr:uid="{3CA0EFC1-B0BF-46FF-A299-CD92B1655E08}"/>
    <hyperlink ref="D28" location="A124819890T" display="A124819890T" xr:uid="{AB0363D6-C9DB-4B5E-A0CC-97BF4F9ABE71}"/>
    <hyperlink ref="D29" location="A124819894A" display="A124819894A" xr:uid="{D2C77311-B912-48D0-8609-2A4B47C57323}"/>
    <hyperlink ref="D30" location="A124819930X" display="A124819930X" xr:uid="{74A1455F-BB80-42B4-BF3F-71FD3C3D8265}"/>
    <hyperlink ref="D31" location="A124819850X" display="A124819850X" xr:uid="{58B7407D-2DD0-4921-AEB5-81113DC9ED8E}"/>
    <hyperlink ref="D32" location="A124819922X" display="A124819922X" xr:uid="{2F84AB6D-C77D-4B60-9BD4-999AD0FE224E}"/>
    <hyperlink ref="E33" location="A124819766J" display="A124819766J" xr:uid="{FD9C1638-D340-459A-9408-800AB3FB5376}"/>
    <hyperlink ref="E12" location="A124819818X" display="A124819818X" xr:uid="{AC8AEF2F-0BB0-4FA9-8146-5A87DB8EDD87}"/>
    <hyperlink ref="E13" location="A124819786T" display="A124819786T" xr:uid="{45118247-939B-4337-8E8E-55E15F9A0FD9}"/>
    <hyperlink ref="E14" location="A124819822R" display="A124819822R" xr:uid="{5DB00574-F832-445E-939C-9D1280EB6CAB}"/>
    <hyperlink ref="E15" location="A124819826X" display="A124819826X" xr:uid="{A81BA4DA-5D42-4B3E-9316-87D80ECB7E7D}"/>
    <hyperlink ref="E16" location="A124819790J" display="A124819790J" xr:uid="{E3C3A49B-4F22-4A3A-A8D0-3F69DC4DC395}"/>
    <hyperlink ref="E17" location="A124819794T" display="A124819794T" xr:uid="{0622D4B9-1B9B-42ED-A09A-96316AD7785F}"/>
    <hyperlink ref="E18" location="A124819810F" display="A124819810F" xr:uid="{1BBA04A6-B05A-439A-A363-43D19BF93213}"/>
    <hyperlink ref="E19" location="A124819778T" display="A124819778T" xr:uid="{F44316F6-85B2-4699-B5FA-5A3EFF615EB2}"/>
    <hyperlink ref="E20" location="A124819830R" display="A124819830R" xr:uid="{1FF79AA4-F57A-4449-A2EE-CB4B69BBD2A2}"/>
    <hyperlink ref="E21" location="A124819814R" display="A124819814R" xr:uid="{612E8D7B-D389-43DA-9B27-9E77A1BBFBAA}"/>
    <hyperlink ref="E22" location="A124819838J" display="A124819838J" xr:uid="{C6ECFB96-523D-4C6B-889F-10928DF6BE80}"/>
    <hyperlink ref="E23" location="A124819782J" display="A124819782J" xr:uid="{49DA2420-D99E-4383-8417-D11DBFB518D0}"/>
    <hyperlink ref="E24" location="A124819758J" display="A124819758J" xr:uid="{62ECEB6F-7FC1-4628-8EEF-D90BF765D92B}"/>
    <hyperlink ref="E25" location="A124819770X" display="A124819770X" xr:uid="{63D652F0-37A7-4E3A-96D8-2518B5CA238A}"/>
    <hyperlink ref="E26" location="A124819798A" display="A124819798A" xr:uid="{725288C9-E8B6-43CB-A950-3B91F0181205}"/>
    <hyperlink ref="E27" location="A124819774J" display="A124819774J" xr:uid="{1BB1BB73-7368-4B13-8225-2CACEAC96E7C}"/>
    <hyperlink ref="E28" location="A124819802F" display="A124819802F" xr:uid="{D1F7320F-F7C4-494B-A8BB-A22272A88C25}"/>
    <hyperlink ref="E29" location="A124819806R" display="A124819806R" xr:uid="{CA24AA8F-6FD6-4CE5-98C9-56CDC786F8DF}"/>
    <hyperlink ref="E30" location="A124819842X" display="A124819842X" xr:uid="{EE37C2DD-7A88-48A9-9D72-5AFBD02404A1}"/>
    <hyperlink ref="E31" location="A124819762X" display="A124819762X" xr:uid="{44E48C2E-4E33-4EC4-B64C-3AB74E2965C7}"/>
    <hyperlink ref="E32" location="A124819834X" display="A124819834X" xr:uid="{459468ED-6BD9-42C3-9FD5-F6AAE41ACF9D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9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0.42578125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144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145</v>
      </c>
    </row>
    <row r="6" spans="1:13" ht="15.75" customHeight="1">
      <c r="B6" s="65" t="s">
        <v>146</v>
      </c>
      <c r="C6" s="65"/>
      <c r="D6" s="65"/>
      <c r="E6" s="65"/>
      <c r="F6" s="65"/>
      <c r="G6" s="65"/>
      <c r="H6" s="65"/>
      <c r="I6" s="65"/>
      <c r="J6" s="65"/>
      <c r="K6" s="65"/>
      <c r="L6" s="65"/>
    </row>
    <row r="8" spans="1:13" ht="15">
      <c r="D8" s="16" t="s">
        <v>148</v>
      </c>
    </row>
    <row r="9" spans="1:13" s="17" customFormat="1"/>
    <row r="10" spans="1:13" ht="22.5" customHeight="1">
      <c r="A10" s="18" t="s">
        <v>149</v>
      </c>
      <c r="B10" s="18"/>
      <c r="C10" s="18"/>
      <c r="D10" s="18" t="s">
        <v>67</v>
      </c>
      <c r="E10" s="18" t="s">
        <v>74</v>
      </c>
      <c r="F10" s="18" t="s">
        <v>71</v>
      </c>
      <c r="G10" s="18" t="s">
        <v>72</v>
      </c>
      <c r="H10" s="18" t="s">
        <v>150</v>
      </c>
      <c r="I10" s="18" t="s">
        <v>66</v>
      </c>
      <c r="J10" s="18" t="s">
        <v>68</v>
      </c>
      <c r="K10" s="18" t="s">
        <v>151</v>
      </c>
      <c r="L10" s="18" t="s">
        <v>70</v>
      </c>
    </row>
    <row r="12" spans="1:13">
      <c r="A12" s="11" t="s">
        <v>0</v>
      </c>
      <c r="D12" s="11" t="s">
        <v>76</v>
      </c>
      <c r="E12" s="19" t="s">
        <v>78</v>
      </c>
      <c r="F12" s="10">
        <v>42036</v>
      </c>
      <c r="G12" s="10">
        <v>44228</v>
      </c>
      <c r="H12" s="11">
        <v>7</v>
      </c>
      <c r="I12" s="20" t="s">
        <v>75</v>
      </c>
      <c r="J12" s="11" t="s">
        <v>77</v>
      </c>
      <c r="K12" s="11" t="s">
        <v>153</v>
      </c>
      <c r="L12" s="11">
        <v>2</v>
      </c>
    </row>
    <row r="13" spans="1:13">
      <c r="A13" s="11" t="s">
        <v>1</v>
      </c>
      <c r="D13" s="11" t="s">
        <v>76</v>
      </c>
      <c r="E13" s="19" t="s">
        <v>79</v>
      </c>
      <c r="F13" s="10">
        <v>42036</v>
      </c>
      <c r="G13" s="10">
        <v>44228</v>
      </c>
      <c r="H13" s="11">
        <v>7</v>
      </c>
      <c r="I13" s="20" t="s">
        <v>75</v>
      </c>
      <c r="J13" s="11" t="s">
        <v>77</v>
      </c>
      <c r="K13" s="11" t="s">
        <v>153</v>
      </c>
      <c r="L13" s="11">
        <v>2</v>
      </c>
    </row>
    <row r="14" spans="1:13">
      <c r="A14" s="11" t="s">
        <v>2</v>
      </c>
      <c r="D14" s="11" t="s">
        <v>76</v>
      </c>
      <c r="E14" s="19" t="s">
        <v>80</v>
      </c>
      <c r="F14" s="10">
        <v>42036</v>
      </c>
      <c r="G14" s="10">
        <v>44228</v>
      </c>
      <c r="H14" s="11">
        <v>7</v>
      </c>
      <c r="I14" s="20" t="s">
        <v>75</v>
      </c>
      <c r="J14" s="11" t="s">
        <v>77</v>
      </c>
      <c r="K14" s="11" t="s">
        <v>153</v>
      </c>
      <c r="L14" s="11">
        <v>2</v>
      </c>
    </row>
    <row r="15" spans="1:13">
      <c r="A15" s="11" t="s">
        <v>3</v>
      </c>
      <c r="D15" s="11" t="s">
        <v>76</v>
      </c>
      <c r="E15" s="19" t="s">
        <v>81</v>
      </c>
      <c r="F15" s="10">
        <v>42036</v>
      </c>
      <c r="G15" s="10">
        <v>44228</v>
      </c>
      <c r="H15" s="11">
        <v>7</v>
      </c>
      <c r="I15" s="20" t="s">
        <v>75</v>
      </c>
      <c r="J15" s="11" t="s">
        <v>77</v>
      </c>
      <c r="K15" s="11" t="s">
        <v>153</v>
      </c>
      <c r="L15" s="11">
        <v>2</v>
      </c>
    </row>
    <row r="16" spans="1:13">
      <c r="A16" s="11" t="s">
        <v>4</v>
      </c>
      <c r="D16" s="11" t="s">
        <v>76</v>
      </c>
      <c r="E16" s="19" t="s">
        <v>82</v>
      </c>
      <c r="F16" s="10">
        <v>42036</v>
      </c>
      <c r="G16" s="10">
        <v>44228</v>
      </c>
      <c r="H16" s="11">
        <v>7</v>
      </c>
      <c r="I16" s="20" t="s">
        <v>75</v>
      </c>
      <c r="J16" s="11" t="s">
        <v>77</v>
      </c>
      <c r="K16" s="11" t="s">
        <v>153</v>
      </c>
      <c r="L16" s="11">
        <v>2</v>
      </c>
    </row>
    <row r="17" spans="1:12">
      <c r="A17" s="11" t="s">
        <v>5</v>
      </c>
      <c r="D17" s="11" t="s">
        <v>76</v>
      </c>
      <c r="E17" s="19" t="s">
        <v>83</v>
      </c>
      <c r="F17" s="10">
        <v>42036</v>
      </c>
      <c r="G17" s="10">
        <v>44228</v>
      </c>
      <c r="H17" s="11">
        <v>7</v>
      </c>
      <c r="I17" s="20" t="s">
        <v>75</v>
      </c>
      <c r="J17" s="11" t="s">
        <v>77</v>
      </c>
      <c r="K17" s="11" t="s">
        <v>153</v>
      </c>
      <c r="L17" s="11">
        <v>2</v>
      </c>
    </row>
    <row r="18" spans="1:12">
      <c r="A18" s="11" t="s">
        <v>6</v>
      </c>
      <c r="D18" s="11" t="s">
        <v>76</v>
      </c>
      <c r="E18" s="19" t="s">
        <v>84</v>
      </c>
      <c r="F18" s="10">
        <v>42036</v>
      </c>
      <c r="G18" s="10">
        <v>44228</v>
      </c>
      <c r="H18" s="11">
        <v>7</v>
      </c>
      <c r="I18" s="20" t="s">
        <v>75</v>
      </c>
      <c r="J18" s="11" t="s">
        <v>77</v>
      </c>
      <c r="K18" s="11" t="s">
        <v>153</v>
      </c>
      <c r="L18" s="11">
        <v>2</v>
      </c>
    </row>
    <row r="19" spans="1:12">
      <c r="A19" s="11" t="s">
        <v>7</v>
      </c>
      <c r="D19" s="11" t="s">
        <v>76</v>
      </c>
      <c r="E19" s="19" t="s">
        <v>85</v>
      </c>
      <c r="F19" s="10">
        <v>42036</v>
      </c>
      <c r="G19" s="10">
        <v>44228</v>
      </c>
      <c r="H19" s="11">
        <v>7</v>
      </c>
      <c r="I19" s="20" t="s">
        <v>75</v>
      </c>
      <c r="J19" s="11" t="s">
        <v>77</v>
      </c>
      <c r="K19" s="11" t="s">
        <v>153</v>
      </c>
      <c r="L19" s="11">
        <v>2</v>
      </c>
    </row>
    <row r="20" spans="1:12">
      <c r="A20" s="11" t="s">
        <v>8</v>
      </c>
      <c r="D20" s="11" t="s">
        <v>76</v>
      </c>
      <c r="E20" s="19" t="s">
        <v>86</v>
      </c>
      <c r="F20" s="10">
        <v>42036</v>
      </c>
      <c r="G20" s="10">
        <v>44228</v>
      </c>
      <c r="H20" s="11">
        <v>7</v>
      </c>
      <c r="I20" s="20" t="s">
        <v>75</v>
      </c>
      <c r="J20" s="11" t="s">
        <v>77</v>
      </c>
      <c r="K20" s="11" t="s">
        <v>153</v>
      </c>
      <c r="L20" s="11">
        <v>2</v>
      </c>
    </row>
    <row r="21" spans="1:12">
      <c r="A21" s="11" t="s">
        <v>9</v>
      </c>
      <c r="D21" s="11" t="s">
        <v>76</v>
      </c>
      <c r="E21" s="19" t="s">
        <v>87</v>
      </c>
      <c r="F21" s="10">
        <v>42036</v>
      </c>
      <c r="G21" s="10">
        <v>44228</v>
      </c>
      <c r="H21" s="11">
        <v>7</v>
      </c>
      <c r="I21" s="20" t="s">
        <v>75</v>
      </c>
      <c r="J21" s="11" t="s">
        <v>77</v>
      </c>
      <c r="K21" s="11" t="s">
        <v>153</v>
      </c>
      <c r="L21" s="11">
        <v>2</v>
      </c>
    </row>
    <row r="22" spans="1:12">
      <c r="A22" s="11" t="s">
        <v>10</v>
      </c>
      <c r="D22" s="11" t="s">
        <v>76</v>
      </c>
      <c r="E22" s="19" t="s">
        <v>88</v>
      </c>
      <c r="F22" s="10">
        <v>42036</v>
      </c>
      <c r="G22" s="10">
        <v>44228</v>
      </c>
      <c r="H22" s="11">
        <v>7</v>
      </c>
      <c r="I22" s="20" t="s">
        <v>75</v>
      </c>
      <c r="J22" s="11" t="s">
        <v>77</v>
      </c>
      <c r="K22" s="11" t="s">
        <v>153</v>
      </c>
      <c r="L22" s="11">
        <v>2</v>
      </c>
    </row>
    <row r="23" spans="1:12">
      <c r="A23" s="11" t="s">
        <v>11</v>
      </c>
      <c r="D23" s="11" t="s">
        <v>76</v>
      </c>
      <c r="E23" s="19" t="s">
        <v>89</v>
      </c>
      <c r="F23" s="10">
        <v>42036</v>
      </c>
      <c r="G23" s="10">
        <v>44228</v>
      </c>
      <c r="H23" s="11">
        <v>7</v>
      </c>
      <c r="I23" s="20" t="s">
        <v>75</v>
      </c>
      <c r="J23" s="11" t="s">
        <v>77</v>
      </c>
      <c r="K23" s="11" t="s">
        <v>153</v>
      </c>
      <c r="L23" s="11">
        <v>2</v>
      </c>
    </row>
    <row r="24" spans="1:12">
      <c r="A24" s="11" t="s">
        <v>12</v>
      </c>
      <c r="D24" s="11" t="s">
        <v>76</v>
      </c>
      <c r="E24" s="19" t="s">
        <v>90</v>
      </c>
      <c r="F24" s="10">
        <v>42036</v>
      </c>
      <c r="G24" s="10">
        <v>44228</v>
      </c>
      <c r="H24" s="11">
        <v>7</v>
      </c>
      <c r="I24" s="20" t="s">
        <v>75</v>
      </c>
      <c r="J24" s="11" t="s">
        <v>77</v>
      </c>
      <c r="K24" s="11" t="s">
        <v>153</v>
      </c>
      <c r="L24" s="11">
        <v>2</v>
      </c>
    </row>
    <row r="25" spans="1:12">
      <c r="A25" s="11" t="s">
        <v>13</v>
      </c>
      <c r="D25" s="11" t="s">
        <v>76</v>
      </c>
      <c r="E25" s="19" t="s">
        <v>91</v>
      </c>
      <c r="F25" s="10">
        <v>42036</v>
      </c>
      <c r="G25" s="10">
        <v>44228</v>
      </c>
      <c r="H25" s="11">
        <v>7</v>
      </c>
      <c r="I25" s="20" t="s">
        <v>75</v>
      </c>
      <c r="J25" s="11" t="s">
        <v>77</v>
      </c>
      <c r="K25" s="11" t="s">
        <v>153</v>
      </c>
      <c r="L25" s="11">
        <v>2</v>
      </c>
    </row>
    <row r="26" spans="1:12">
      <c r="A26" s="11" t="s">
        <v>14</v>
      </c>
      <c r="D26" s="11" t="s">
        <v>76</v>
      </c>
      <c r="E26" s="19" t="s">
        <v>92</v>
      </c>
      <c r="F26" s="10">
        <v>42036</v>
      </c>
      <c r="G26" s="10">
        <v>44228</v>
      </c>
      <c r="H26" s="11">
        <v>7</v>
      </c>
      <c r="I26" s="20" t="s">
        <v>75</v>
      </c>
      <c r="J26" s="11" t="s">
        <v>77</v>
      </c>
      <c r="K26" s="11" t="s">
        <v>153</v>
      </c>
      <c r="L26" s="11">
        <v>2</v>
      </c>
    </row>
    <row r="27" spans="1:12">
      <c r="A27" s="11" t="s">
        <v>15</v>
      </c>
      <c r="D27" s="11" t="s">
        <v>76</v>
      </c>
      <c r="E27" s="19" t="s">
        <v>93</v>
      </c>
      <c r="F27" s="10">
        <v>42036</v>
      </c>
      <c r="G27" s="10">
        <v>44228</v>
      </c>
      <c r="H27" s="11">
        <v>7</v>
      </c>
      <c r="I27" s="20" t="s">
        <v>75</v>
      </c>
      <c r="J27" s="11" t="s">
        <v>77</v>
      </c>
      <c r="K27" s="11" t="s">
        <v>153</v>
      </c>
      <c r="L27" s="11">
        <v>2</v>
      </c>
    </row>
    <row r="28" spans="1:12">
      <c r="A28" s="11" t="s">
        <v>16</v>
      </c>
      <c r="D28" s="11" t="s">
        <v>76</v>
      </c>
      <c r="E28" s="19" t="s">
        <v>94</v>
      </c>
      <c r="F28" s="10">
        <v>42036</v>
      </c>
      <c r="G28" s="10">
        <v>44228</v>
      </c>
      <c r="H28" s="11">
        <v>7</v>
      </c>
      <c r="I28" s="20" t="s">
        <v>75</v>
      </c>
      <c r="J28" s="11" t="s">
        <v>77</v>
      </c>
      <c r="K28" s="11" t="s">
        <v>153</v>
      </c>
      <c r="L28" s="11">
        <v>2</v>
      </c>
    </row>
    <row r="29" spans="1:12">
      <c r="A29" s="11" t="s">
        <v>17</v>
      </c>
      <c r="D29" s="11" t="s">
        <v>76</v>
      </c>
      <c r="E29" s="19" t="s">
        <v>95</v>
      </c>
      <c r="F29" s="10">
        <v>42036</v>
      </c>
      <c r="G29" s="10">
        <v>44228</v>
      </c>
      <c r="H29" s="11">
        <v>7</v>
      </c>
      <c r="I29" s="20" t="s">
        <v>75</v>
      </c>
      <c r="J29" s="11" t="s">
        <v>77</v>
      </c>
      <c r="K29" s="11" t="s">
        <v>153</v>
      </c>
      <c r="L29" s="11">
        <v>2</v>
      </c>
    </row>
    <row r="30" spans="1:12">
      <c r="A30" s="11" t="s">
        <v>18</v>
      </c>
      <c r="D30" s="11" t="s">
        <v>76</v>
      </c>
      <c r="E30" s="19" t="s">
        <v>96</v>
      </c>
      <c r="F30" s="10">
        <v>42036</v>
      </c>
      <c r="G30" s="10">
        <v>44228</v>
      </c>
      <c r="H30" s="11">
        <v>7</v>
      </c>
      <c r="I30" s="20" t="s">
        <v>75</v>
      </c>
      <c r="J30" s="11" t="s">
        <v>77</v>
      </c>
      <c r="K30" s="11" t="s">
        <v>153</v>
      </c>
      <c r="L30" s="11">
        <v>2</v>
      </c>
    </row>
    <row r="31" spans="1:12">
      <c r="A31" s="11" t="s">
        <v>19</v>
      </c>
      <c r="D31" s="11" t="s">
        <v>76</v>
      </c>
      <c r="E31" s="19" t="s">
        <v>97</v>
      </c>
      <c r="F31" s="10">
        <v>42036</v>
      </c>
      <c r="G31" s="10">
        <v>44228</v>
      </c>
      <c r="H31" s="11">
        <v>7</v>
      </c>
      <c r="I31" s="20" t="s">
        <v>75</v>
      </c>
      <c r="J31" s="11" t="s">
        <v>77</v>
      </c>
      <c r="K31" s="11" t="s">
        <v>153</v>
      </c>
      <c r="L31" s="11">
        <v>2</v>
      </c>
    </row>
    <row r="32" spans="1:12">
      <c r="A32" s="11" t="s">
        <v>20</v>
      </c>
      <c r="D32" s="11" t="s">
        <v>76</v>
      </c>
      <c r="E32" s="19" t="s">
        <v>98</v>
      </c>
      <c r="F32" s="10">
        <v>42036</v>
      </c>
      <c r="G32" s="10">
        <v>44228</v>
      </c>
      <c r="H32" s="11">
        <v>7</v>
      </c>
      <c r="I32" s="20" t="s">
        <v>75</v>
      </c>
      <c r="J32" s="11" t="s">
        <v>77</v>
      </c>
      <c r="K32" s="11" t="s">
        <v>153</v>
      </c>
      <c r="L32" s="11">
        <v>2</v>
      </c>
    </row>
    <row r="33" spans="1:12">
      <c r="A33" s="11" t="s">
        <v>21</v>
      </c>
      <c r="D33" s="11" t="s">
        <v>76</v>
      </c>
      <c r="E33" s="19" t="s">
        <v>99</v>
      </c>
      <c r="F33" s="10">
        <v>42036</v>
      </c>
      <c r="G33" s="10">
        <v>44228</v>
      </c>
      <c r="H33" s="11">
        <v>7</v>
      </c>
      <c r="I33" s="20" t="s">
        <v>75</v>
      </c>
      <c r="J33" s="11" t="s">
        <v>77</v>
      </c>
      <c r="K33" s="11" t="s">
        <v>153</v>
      </c>
      <c r="L33" s="11">
        <v>2</v>
      </c>
    </row>
    <row r="34" spans="1:12">
      <c r="A34" s="11" t="s">
        <v>22</v>
      </c>
      <c r="D34" s="11" t="s">
        <v>76</v>
      </c>
      <c r="E34" s="19" t="s">
        <v>100</v>
      </c>
      <c r="F34" s="10">
        <v>42036</v>
      </c>
      <c r="G34" s="10">
        <v>44228</v>
      </c>
      <c r="H34" s="11">
        <v>7</v>
      </c>
      <c r="I34" s="20" t="s">
        <v>75</v>
      </c>
      <c r="J34" s="11" t="s">
        <v>77</v>
      </c>
      <c r="K34" s="11" t="s">
        <v>153</v>
      </c>
      <c r="L34" s="11">
        <v>2</v>
      </c>
    </row>
    <row r="35" spans="1:12">
      <c r="A35" s="11" t="s">
        <v>23</v>
      </c>
      <c r="D35" s="11" t="s">
        <v>76</v>
      </c>
      <c r="E35" s="19" t="s">
        <v>101</v>
      </c>
      <c r="F35" s="10">
        <v>42036</v>
      </c>
      <c r="G35" s="10">
        <v>44228</v>
      </c>
      <c r="H35" s="11">
        <v>7</v>
      </c>
      <c r="I35" s="20" t="s">
        <v>75</v>
      </c>
      <c r="J35" s="11" t="s">
        <v>77</v>
      </c>
      <c r="K35" s="11" t="s">
        <v>153</v>
      </c>
      <c r="L35" s="11">
        <v>2</v>
      </c>
    </row>
    <row r="36" spans="1:12">
      <c r="A36" s="11" t="s">
        <v>24</v>
      </c>
      <c r="D36" s="11" t="s">
        <v>76</v>
      </c>
      <c r="E36" s="19" t="s">
        <v>102</v>
      </c>
      <c r="F36" s="10">
        <v>42036</v>
      </c>
      <c r="G36" s="10">
        <v>44228</v>
      </c>
      <c r="H36" s="11">
        <v>7</v>
      </c>
      <c r="I36" s="20" t="s">
        <v>75</v>
      </c>
      <c r="J36" s="11" t="s">
        <v>77</v>
      </c>
      <c r="K36" s="11" t="s">
        <v>153</v>
      </c>
      <c r="L36" s="11">
        <v>2</v>
      </c>
    </row>
    <row r="37" spans="1:12">
      <c r="A37" s="11" t="s">
        <v>25</v>
      </c>
      <c r="D37" s="11" t="s">
        <v>76</v>
      </c>
      <c r="E37" s="19" t="s">
        <v>103</v>
      </c>
      <c r="F37" s="10">
        <v>42036</v>
      </c>
      <c r="G37" s="10">
        <v>44228</v>
      </c>
      <c r="H37" s="11">
        <v>7</v>
      </c>
      <c r="I37" s="20" t="s">
        <v>75</v>
      </c>
      <c r="J37" s="11" t="s">
        <v>77</v>
      </c>
      <c r="K37" s="11" t="s">
        <v>153</v>
      </c>
      <c r="L37" s="11">
        <v>2</v>
      </c>
    </row>
    <row r="38" spans="1:12">
      <c r="A38" s="11" t="s">
        <v>26</v>
      </c>
      <c r="D38" s="11" t="s">
        <v>76</v>
      </c>
      <c r="E38" s="19" t="s">
        <v>104</v>
      </c>
      <c r="F38" s="10">
        <v>42036</v>
      </c>
      <c r="G38" s="10">
        <v>44228</v>
      </c>
      <c r="H38" s="11">
        <v>7</v>
      </c>
      <c r="I38" s="20" t="s">
        <v>75</v>
      </c>
      <c r="J38" s="11" t="s">
        <v>77</v>
      </c>
      <c r="K38" s="11" t="s">
        <v>153</v>
      </c>
      <c r="L38" s="11">
        <v>2</v>
      </c>
    </row>
    <row r="39" spans="1:12">
      <c r="A39" s="11" t="s">
        <v>27</v>
      </c>
      <c r="D39" s="11" t="s">
        <v>76</v>
      </c>
      <c r="E39" s="19" t="s">
        <v>105</v>
      </c>
      <c r="F39" s="10">
        <v>42036</v>
      </c>
      <c r="G39" s="10">
        <v>44228</v>
      </c>
      <c r="H39" s="11">
        <v>7</v>
      </c>
      <c r="I39" s="20" t="s">
        <v>75</v>
      </c>
      <c r="J39" s="11" t="s">
        <v>77</v>
      </c>
      <c r="K39" s="11" t="s">
        <v>153</v>
      </c>
      <c r="L39" s="11">
        <v>2</v>
      </c>
    </row>
    <row r="40" spans="1:12">
      <c r="A40" s="11" t="s">
        <v>28</v>
      </c>
      <c r="D40" s="11" t="s">
        <v>76</v>
      </c>
      <c r="E40" s="19" t="s">
        <v>106</v>
      </c>
      <c r="F40" s="10">
        <v>42036</v>
      </c>
      <c r="G40" s="10">
        <v>44228</v>
      </c>
      <c r="H40" s="11">
        <v>7</v>
      </c>
      <c r="I40" s="20" t="s">
        <v>75</v>
      </c>
      <c r="J40" s="11" t="s">
        <v>77</v>
      </c>
      <c r="K40" s="11" t="s">
        <v>153</v>
      </c>
      <c r="L40" s="11">
        <v>2</v>
      </c>
    </row>
    <row r="41" spans="1:12">
      <c r="A41" s="11" t="s">
        <v>29</v>
      </c>
      <c r="D41" s="11" t="s">
        <v>76</v>
      </c>
      <c r="E41" s="19" t="s">
        <v>107</v>
      </c>
      <c r="F41" s="10">
        <v>42036</v>
      </c>
      <c r="G41" s="10">
        <v>44228</v>
      </c>
      <c r="H41" s="11">
        <v>7</v>
      </c>
      <c r="I41" s="20" t="s">
        <v>75</v>
      </c>
      <c r="J41" s="11" t="s">
        <v>77</v>
      </c>
      <c r="K41" s="11" t="s">
        <v>153</v>
      </c>
      <c r="L41" s="11">
        <v>2</v>
      </c>
    </row>
    <row r="42" spans="1:12">
      <c r="A42" s="11" t="s">
        <v>30</v>
      </c>
      <c r="D42" s="11" t="s">
        <v>76</v>
      </c>
      <c r="E42" s="19" t="s">
        <v>108</v>
      </c>
      <c r="F42" s="10">
        <v>42036</v>
      </c>
      <c r="G42" s="10">
        <v>44228</v>
      </c>
      <c r="H42" s="11">
        <v>7</v>
      </c>
      <c r="I42" s="20" t="s">
        <v>75</v>
      </c>
      <c r="J42" s="11" t="s">
        <v>77</v>
      </c>
      <c r="K42" s="11" t="s">
        <v>153</v>
      </c>
      <c r="L42" s="11">
        <v>2</v>
      </c>
    </row>
    <row r="43" spans="1:12">
      <c r="A43" s="11" t="s">
        <v>31</v>
      </c>
      <c r="D43" s="11" t="s">
        <v>76</v>
      </c>
      <c r="E43" s="19" t="s">
        <v>109</v>
      </c>
      <c r="F43" s="10">
        <v>42036</v>
      </c>
      <c r="G43" s="10">
        <v>44228</v>
      </c>
      <c r="H43" s="11">
        <v>7</v>
      </c>
      <c r="I43" s="20" t="s">
        <v>75</v>
      </c>
      <c r="J43" s="11" t="s">
        <v>77</v>
      </c>
      <c r="K43" s="11" t="s">
        <v>153</v>
      </c>
      <c r="L43" s="11">
        <v>2</v>
      </c>
    </row>
    <row r="44" spans="1:12">
      <c r="A44" s="11" t="s">
        <v>32</v>
      </c>
      <c r="D44" s="11" t="s">
        <v>76</v>
      </c>
      <c r="E44" s="19" t="s">
        <v>110</v>
      </c>
      <c r="F44" s="10">
        <v>42036</v>
      </c>
      <c r="G44" s="10">
        <v>44228</v>
      </c>
      <c r="H44" s="11">
        <v>7</v>
      </c>
      <c r="I44" s="20" t="s">
        <v>75</v>
      </c>
      <c r="J44" s="11" t="s">
        <v>77</v>
      </c>
      <c r="K44" s="11" t="s">
        <v>153</v>
      </c>
      <c r="L44" s="11">
        <v>2</v>
      </c>
    </row>
    <row r="45" spans="1:12">
      <c r="A45" s="11" t="s">
        <v>33</v>
      </c>
      <c r="D45" s="11" t="s">
        <v>76</v>
      </c>
      <c r="E45" s="19" t="s">
        <v>111</v>
      </c>
      <c r="F45" s="10">
        <v>42036</v>
      </c>
      <c r="G45" s="10">
        <v>44228</v>
      </c>
      <c r="H45" s="11">
        <v>7</v>
      </c>
      <c r="I45" s="20" t="s">
        <v>75</v>
      </c>
      <c r="J45" s="11" t="s">
        <v>77</v>
      </c>
      <c r="K45" s="11" t="s">
        <v>153</v>
      </c>
      <c r="L45" s="11">
        <v>2</v>
      </c>
    </row>
    <row r="46" spans="1:12">
      <c r="A46" s="11" t="s">
        <v>34</v>
      </c>
      <c r="D46" s="11" t="s">
        <v>76</v>
      </c>
      <c r="E46" s="19" t="s">
        <v>112</v>
      </c>
      <c r="F46" s="10">
        <v>42036</v>
      </c>
      <c r="G46" s="10">
        <v>44228</v>
      </c>
      <c r="H46" s="11">
        <v>7</v>
      </c>
      <c r="I46" s="20" t="s">
        <v>75</v>
      </c>
      <c r="J46" s="11" t="s">
        <v>77</v>
      </c>
      <c r="K46" s="11" t="s">
        <v>153</v>
      </c>
      <c r="L46" s="11">
        <v>2</v>
      </c>
    </row>
    <row r="47" spans="1:12">
      <c r="A47" s="11" t="s">
        <v>35</v>
      </c>
      <c r="D47" s="11" t="s">
        <v>76</v>
      </c>
      <c r="E47" s="19" t="s">
        <v>113</v>
      </c>
      <c r="F47" s="10">
        <v>42036</v>
      </c>
      <c r="G47" s="10">
        <v>44228</v>
      </c>
      <c r="H47" s="11">
        <v>7</v>
      </c>
      <c r="I47" s="20" t="s">
        <v>75</v>
      </c>
      <c r="J47" s="11" t="s">
        <v>77</v>
      </c>
      <c r="K47" s="11" t="s">
        <v>153</v>
      </c>
      <c r="L47" s="11">
        <v>2</v>
      </c>
    </row>
    <row r="48" spans="1:12">
      <c r="A48" s="11" t="s">
        <v>36</v>
      </c>
      <c r="D48" s="11" t="s">
        <v>76</v>
      </c>
      <c r="E48" s="19" t="s">
        <v>114</v>
      </c>
      <c r="F48" s="10">
        <v>42036</v>
      </c>
      <c r="G48" s="10">
        <v>44228</v>
      </c>
      <c r="H48" s="11">
        <v>7</v>
      </c>
      <c r="I48" s="20" t="s">
        <v>75</v>
      </c>
      <c r="J48" s="11" t="s">
        <v>77</v>
      </c>
      <c r="K48" s="11" t="s">
        <v>153</v>
      </c>
      <c r="L48" s="11">
        <v>2</v>
      </c>
    </row>
    <row r="49" spans="1:12">
      <c r="A49" s="11" t="s">
        <v>37</v>
      </c>
      <c r="D49" s="11" t="s">
        <v>76</v>
      </c>
      <c r="E49" s="19" t="s">
        <v>115</v>
      </c>
      <c r="F49" s="10">
        <v>42036</v>
      </c>
      <c r="G49" s="10">
        <v>44228</v>
      </c>
      <c r="H49" s="11">
        <v>7</v>
      </c>
      <c r="I49" s="20" t="s">
        <v>75</v>
      </c>
      <c r="J49" s="11" t="s">
        <v>77</v>
      </c>
      <c r="K49" s="11" t="s">
        <v>153</v>
      </c>
      <c r="L49" s="11">
        <v>2</v>
      </c>
    </row>
    <row r="50" spans="1:12">
      <c r="A50" s="11" t="s">
        <v>38</v>
      </c>
      <c r="D50" s="11" t="s">
        <v>76</v>
      </c>
      <c r="E50" s="19" t="s">
        <v>116</v>
      </c>
      <c r="F50" s="10">
        <v>42036</v>
      </c>
      <c r="G50" s="10">
        <v>44228</v>
      </c>
      <c r="H50" s="11">
        <v>7</v>
      </c>
      <c r="I50" s="20" t="s">
        <v>75</v>
      </c>
      <c r="J50" s="11" t="s">
        <v>77</v>
      </c>
      <c r="K50" s="11" t="s">
        <v>153</v>
      </c>
      <c r="L50" s="11">
        <v>2</v>
      </c>
    </row>
    <row r="51" spans="1:12">
      <c r="A51" s="11" t="s">
        <v>39</v>
      </c>
      <c r="D51" s="11" t="s">
        <v>76</v>
      </c>
      <c r="E51" s="19" t="s">
        <v>117</v>
      </c>
      <c r="F51" s="10">
        <v>42036</v>
      </c>
      <c r="G51" s="10">
        <v>44228</v>
      </c>
      <c r="H51" s="11">
        <v>7</v>
      </c>
      <c r="I51" s="20" t="s">
        <v>75</v>
      </c>
      <c r="J51" s="11" t="s">
        <v>77</v>
      </c>
      <c r="K51" s="11" t="s">
        <v>153</v>
      </c>
      <c r="L51" s="11">
        <v>2</v>
      </c>
    </row>
    <row r="52" spans="1:12">
      <c r="A52" s="11" t="s">
        <v>40</v>
      </c>
      <c r="D52" s="11" t="s">
        <v>76</v>
      </c>
      <c r="E52" s="19" t="s">
        <v>118</v>
      </c>
      <c r="F52" s="10">
        <v>42036</v>
      </c>
      <c r="G52" s="10">
        <v>44228</v>
      </c>
      <c r="H52" s="11">
        <v>7</v>
      </c>
      <c r="I52" s="20" t="s">
        <v>75</v>
      </c>
      <c r="J52" s="11" t="s">
        <v>77</v>
      </c>
      <c r="K52" s="11" t="s">
        <v>153</v>
      </c>
      <c r="L52" s="11">
        <v>2</v>
      </c>
    </row>
    <row r="53" spans="1:12">
      <c r="A53" s="11" t="s">
        <v>41</v>
      </c>
      <c r="D53" s="11" t="s">
        <v>76</v>
      </c>
      <c r="E53" s="19" t="s">
        <v>119</v>
      </c>
      <c r="F53" s="10">
        <v>42036</v>
      </c>
      <c r="G53" s="10">
        <v>44228</v>
      </c>
      <c r="H53" s="11">
        <v>7</v>
      </c>
      <c r="I53" s="20" t="s">
        <v>75</v>
      </c>
      <c r="J53" s="11" t="s">
        <v>77</v>
      </c>
      <c r="K53" s="11" t="s">
        <v>153</v>
      </c>
      <c r="L53" s="11">
        <v>2</v>
      </c>
    </row>
    <row r="54" spans="1:12">
      <c r="A54" s="11" t="s">
        <v>42</v>
      </c>
      <c r="D54" s="11" t="s">
        <v>76</v>
      </c>
      <c r="E54" s="19" t="s">
        <v>120</v>
      </c>
      <c r="F54" s="10">
        <v>42036</v>
      </c>
      <c r="G54" s="10">
        <v>44228</v>
      </c>
      <c r="H54" s="11">
        <v>7</v>
      </c>
      <c r="I54" s="20" t="s">
        <v>75</v>
      </c>
      <c r="J54" s="11" t="s">
        <v>77</v>
      </c>
      <c r="K54" s="11" t="s">
        <v>153</v>
      </c>
      <c r="L54" s="11">
        <v>2</v>
      </c>
    </row>
    <row r="55" spans="1:12">
      <c r="A55" s="11" t="s">
        <v>43</v>
      </c>
      <c r="D55" s="11" t="s">
        <v>76</v>
      </c>
      <c r="E55" s="19" t="s">
        <v>121</v>
      </c>
      <c r="F55" s="10">
        <v>42036</v>
      </c>
      <c r="G55" s="10">
        <v>44228</v>
      </c>
      <c r="H55" s="11">
        <v>7</v>
      </c>
      <c r="I55" s="20" t="s">
        <v>75</v>
      </c>
      <c r="J55" s="11" t="s">
        <v>77</v>
      </c>
      <c r="K55" s="11" t="s">
        <v>153</v>
      </c>
      <c r="L55" s="11">
        <v>2</v>
      </c>
    </row>
    <row r="56" spans="1:12">
      <c r="A56" s="11" t="s">
        <v>44</v>
      </c>
      <c r="D56" s="11" t="s">
        <v>76</v>
      </c>
      <c r="E56" s="19" t="s">
        <v>122</v>
      </c>
      <c r="F56" s="10">
        <v>42036</v>
      </c>
      <c r="G56" s="10">
        <v>44228</v>
      </c>
      <c r="H56" s="11">
        <v>7</v>
      </c>
      <c r="I56" s="20" t="s">
        <v>75</v>
      </c>
      <c r="J56" s="11" t="s">
        <v>77</v>
      </c>
      <c r="K56" s="11" t="s">
        <v>153</v>
      </c>
      <c r="L56" s="11">
        <v>2</v>
      </c>
    </row>
    <row r="57" spans="1:12">
      <c r="A57" s="11" t="s">
        <v>45</v>
      </c>
      <c r="D57" s="11" t="s">
        <v>76</v>
      </c>
      <c r="E57" s="19" t="s">
        <v>123</v>
      </c>
      <c r="F57" s="10">
        <v>42036</v>
      </c>
      <c r="G57" s="10">
        <v>44228</v>
      </c>
      <c r="H57" s="11">
        <v>7</v>
      </c>
      <c r="I57" s="20" t="s">
        <v>75</v>
      </c>
      <c r="J57" s="11" t="s">
        <v>77</v>
      </c>
      <c r="K57" s="11" t="s">
        <v>153</v>
      </c>
      <c r="L57" s="11">
        <v>2</v>
      </c>
    </row>
    <row r="58" spans="1:12">
      <c r="A58" s="11" t="s">
        <v>46</v>
      </c>
      <c r="D58" s="11" t="s">
        <v>76</v>
      </c>
      <c r="E58" s="19" t="s">
        <v>124</v>
      </c>
      <c r="F58" s="10">
        <v>42036</v>
      </c>
      <c r="G58" s="10">
        <v>44228</v>
      </c>
      <c r="H58" s="11">
        <v>7</v>
      </c>
      <c r="I58" s="20" t="s">
        <v>75</v>
      </c>
      <c r="J58" s="11" t="s">
        <v>77</v>
      </c>
      <c r="K58" s="11" t="s">
        <v>153</v>
      </c>
      <c r="L58" s="11">
        <v>2</v>
      </c>
    </row>
    <row r="59" spans="1:12">
      <c r="A59" s="11" t="s">
        <v>47</v>
      </c>
      <c r="D59" s="11" t="s">
        <v>76</v>
      </c>
      <c r="E59" s="19" t="s">
        <v>125</v>
      </c>
      <c r="F59" s="10">
        <v>42036</v>
      </c>
      <c r="G59" s="10">
        <v>44228</v>
      </c>
      <c r="H59" s="11">
        <v>7</v>
      </c>
      <c r="I59" s="20" t="s">
        <v>75</v>
      </c>
      <c r="J59" s="11" t="s">
        <v>77</v>
      </c>
      <c r="K59" s="11" t="s">
        <v>153</v>
      </c>
      <c r="L59" s="11">
        <v>2</v>
      </c>
    </row>
    <row r="60" spans="1:12">
      <c r="A60" s="11" t="s">
        <v>48</v>
      </c>
      <c r="D60" s="11" t="s">
        <v>76</v>
      </c>
      <c r="E60" s="19" t="s">
        <v>126</v>
      </c>
      <c r="F60" s="10">
        <v>42036</v>
      </c>
      <c r="G60" s="10">
        <v>44228</v>
      </c>
      <c r="H60" s="11">
        <v>7</v>
      </c>
      <c r="I60" s="20" t="s">
        <v>75</v>
      </c>
      <c r="J60" s="11" t="s">
        <v>77</v>
      </c>
      <c r="K60" s="11" t="s">
        <v>153</v>
      </c>
      <c r="L60" s="11">
        <v>2</v>
      </c>
    </row>
    <row r="61" spans="1:12">
      <c r="A61" s="11" t="s">
        <v>49</v>
      </c>
      <c r="D61" s="11" t="s">
        <v>76</v>
      </c>
      <c r="E61" s="19" t="s">
        <v>127</v>
      </c>
      <c r="F61" s="10">
        <v>42036</v>
      </c>
      <c r="G61" s="10">
        <v>44228</v>
      </c>
      <c r="H61" s="11">
        <v>7</v>
      </c>
      <c r="I61" s="20" t="s">
        <v>75</v>
      </c>
      <c r="J61" s="11" t="s">
        <v>77</v>
      </c>
      <c r="K61" s="11" t="s">
        <v>153</v>
      </c>
      <c r="L61" s="11">
        <v>2</v>
      </c>
    </row>
    <row r="62" spans="1:12">
      <c r="A62" s="11" t="s">
        <v>50</v>
      </c>
      <c r="D62" s="11" t="s">
        <v>76</v>
      </c>
      <c r="E62" s="19" t="s">
        <v>128</v>
      </c>
      <c r="F62" s="10">
        <v>42036</v>
      </c>
      <c r="G62" s="10">
        <v>44228</v>
      </c>
      <c r="H62" s="11">
        <v>7</v>
      </c>
      <c r="I62" s="20" t="s">
        <v>75</v>
      </c>
      <c r="J62" s="11" t="s">
        <v>77</v>
      </c>
      <c r="K62" s="11" t="s">
        <v>153</v>
      </c>
      <c r="L62" s="11">
        <v>2</v>
      </c>
    </row>
    <row r="63" spans="1:12">
      <c r="A63" s="11" t="s">
        <v>51</v>
      </c>
      <c r="D63" s="11" t="s">
        <v>76</v>
      </c>
      <c r="E63" s="19" t="s">
        <v>129</v>
      </c>
      <c r="F63" s="10">
        <v>42036</v>
      </c>
      <c r="G63" s="10">
        <v>44228</v>
      </c>
      <c r="H63" s="11">
        <v>7</v>
      </c>
      <c r="I63" s="20" t="s">
        <v>75</v>
      </c>
      <c r="J63" s="11" t="s">
        <v>77</v>
      </c>
      <c r="K63" s="11" t="s">
        <v>153</v>
      </c>
      <c r="L63" s="11">
        <v>2</v>
      </c>
    </row>
    <row r="64" spans="1:12">
      <c r="A64" s="11" t="s">
        <v>52</v>
      </c>
      <c r="D64" s="11" t="s">
        <v>76</v>
      </c>
      <c r="E64" s="19" t="s">
        <v>130</v>
      </c>
      <c r="F64" s="10">
        <v>42036</v>
      </c>
      <c r="G64" s="10">
        <v>44228</v>
      </c>
      <c r="H64" s="11">
        <v>7</v>
      </c>
      <c r="I64" s="20" t="s">
        <v>75</v>
      </c>
      <c r="J64" s="11" t="s">
        <v>77</v>
      </c>
      <c r="K64" s="11" t="s">
        <v>153</v>
      </c>
      <c r="L64" s="11">
        <v>2</v>
      </c>
    </row>
    <row r="65" spans="1:12">
      <c r="A65" s="11" t="s">
        <v>53</v>
      </c>
      <c r="D65" s="11" t="s">
        <v>76</v>
      </c>
      <c r="E65" s="19" t="s">
        <v>131</v>
      </c>
      <c r="F65" s="10">
        <v>42036</v>
      </c>
      <c r="G65" s="10">
        <v>44228</v>
      </c>
      <c r="H65" s="11">
        <v>7</v>
      </c>
      <c r="I65" s="20" t="s">
        <v>75</v>
      </c>
      <c r="J65" s="11" t="s">
        <v>77</v>
      </c>
      <c r="K65" s="11" t="s">
        <v>153</v>
      </c>
      <c r="L65" s="11">
        <v>2</v>
      </c>
    </row>
    <row r="66" spans="1:12">
      <c r="A66" s="11" t="s">
        <v>54</v>
      </c>
      <c r="D66" s="11" t="s">
        <v>76</v>
      </c>
      <c r="E66" s="19" t="s">
        <v>132</v>
      </c>
      <c r="F66" s="10">
        <v>42036</v>
      </c>
      <c r="G66" s="10">
        <v>44228</v>
      </c>
      <c r="H66" s="11">
        <v>7</v>
      </c>
      <c r="I66" s="20" t="s">
        <v>75</v>
      </c>
      <c r="J66" s="11" t="s">
        <v>77</v>
      </c>
      <c r="K66" s="11" t="s">
        <v>153</v>
      </c>
      <c r="L66" s="11">
        <v>2</v>
      </c>
    </row>
    <row r="67" spans="1:12">
      <c r="A67" s="11" t="s">
        <v>55</v>
      </c>
      <c r="D67" s="11" t="s">
        <v>76</v>
      </c>
      <c r="E67" s="19" t="s">
        <v>133</v>
      </c>
      <c r="F67" s="10">
        <v>42036</v>
      </c>
      <c r="G67" s="10">
        <v>44228</v>
      </c>
      <c r="H67" s="11">
        <v>7</v>
      </c>
      <c r="I67" s="20" t="s">
        <v>75</v>
      </c>
      <c r="J67" s="11" t="s">
        <v>77</v>
      </c>
      <c r="K67" s="11" t="s">
        <v>153</v>
      </c>
      <c r="L67" s="11">
        <v>2</v>
      </c>
    </row>
    <row r="68" spans="1:12">
      <c r="A68" s="11" t="s">
        <v>56</v>
      </c>
      <c r="D68" s="11" t="s">
        <v>76</v>
      </c>
      <c r="E68" s="19" t="s">
        <v>134</v>
      </c>
      <c r="F68" s="10">
        <v>42036</v>
      </c>
      <c r="G68" s="10">
        <v>44228</v>
      </c>
      <c r="H68" s="11">
        <v>7</v>
      </c>
      <c r="I68" s="20" t="s">
        <v>75</v>
      </c>
      <c r="J68" s="11" t="s">
        <v>77</v>
      </c>
      <c r="K68" s="11" t="s">
        <v>153</v>
      </c>
      <c r="L68" s="11">
        <v>2</v>
      </c>
    </row>
    <row r="69" spans="1:12">
      <c r="A69" s="11" t="s">
        <v>57</v>
      </c>
      <c r="D69" s="11" t="s">
        <v>76</v>
      </c>
      <c r="E69" s="19" t="s">
        <v>135</v>
      </c>
      <c r="F69" s="10">
        <v>42036</v>
      </c>
      <c r="G69" s="10">
        <v>44228</v>
      </c>
      <c r="H69" s="11">
        <v>7</v>
      </c>
      <c r="I69" s="20" t="s">
        <v>75</v>
      </c>
      <c r="J69" s="11" t="s">
        <v>77</v>
      </c>
      <c r="K69" s="11" t="s">
        <v>153</v>
      </c>
      <c r="L69" s="11">
        <v>2</v>
      </c>
    </row>
    <row r="70" spans="1:12">
      <c r="A70" s="11" t="s">
        <v>58</v>
      </c>
      <c r="D70" s="11" t="s">
        <v>76</v>
      </c>
      <c r="E70" s="19" t="s">
        <v>136</v>
      </c>
      <c r="F70" s="10">
        <v>42036</v>
      </c>
      <c r="G70" s="10">
        <v>44228</v>
      </c>
      <c r="H70" s="11">
        <v>7</v>
      </c>
      <c r="I70" s="20" t="s">
        <v>75</v>
      </c>
      <c r="J70" s="11" t="s">
        <v>77</v>
      </c>
      <c r="K70" s="11" t="s">
        <v>153</v>
      </c>
      <c r="L70" s="11">
        <v>2</v>
      </c>
    </row>
    <row r="71" spans="1:12">
      <c r="A71" s="11" t="s">
        <v>59</v>
      </c>
      <c r="D71" s="11" t="s">
        <v>76</v>
      </c>
      <c r="E71" s="19" t="s">
        <v>137</v>
      </c>
      <c r="F71" s="10">
        <v>42036</v>
      </c>
      <c r="G71" s="10">
        <v>44228</v>
      </c>
      <c r="H71" s="11">
        <v>7</v>
      </c>
      <c r="I71" s="20" t="s">
        <v>75</v>
      </c>
      <c r="J71" s="11" t="s">
        <v>77</v>
      </c>
      <c r="K71" s="11" t="s">
        <v>153</v>
      </c>
      <c r="L71" s="11">
        <v>2</v>
      </c>
    </row>
    <row r="72" spans="1:12">
      <c r="A72" s="11" t="s">
        <v>60</v>
      </c>
      <c r="D72" s="11" t="s">
        <v>76</v>
      </c>
      <c r="E72" s="19" t="s">
        <v>138</v>
      </c>
      <c r="F72" s="10">
        <v>42036</v>
      </c>
      <c r="G72" s="10">
        <v>44228</v>
      </c>
      <c r="H72" s="11">
        <v>7</v>
      </c>
      <c r="I72" s="20" t="s">
        <v>75</v>
      </c>
      <c r="J72" s="11" t="s">
        <v>77</v>
      </c>
      <c r="K72" s="11" t="s">
        <v>153</v>
      </c>
      <c r="L72" s="11">
        <v>2</v>
      </c>
    </row>
    <row r="73" spans="1:12">
      <c r="A73" s="11" t="s">
        <v>61</v>
      </c>
      <c r="D73" s="11" t="s">
        <v>76</v>
      </c>
      <c r="E73" s="19" t="s">
        <v>139</v>
      </c>
      <c r="F73" s="10">
        <v>42036</v>
      </c>
      <c r="G73" s="10">
        <v>44228</v>
      </c>
      <c r="H73" s="11">
        <v>7</v>
      </c>
      <c r="I73" s="20" t="s">
        <v>75</v>
      </c>
      <c r="J73" s="11" t="s">
        <v>77</v>
      </c>
      <c r="K73" s="11" t="s">
        <v>153</v>
      </c>
      <c r="L73" s="11">
        <v>2</v>
      </c>
    </row>
    <row r="74" spans="1:12">
      <c r="A74" s="11" t="s">
        <v>62</v>
      </c>
      <c r="D74" s="11" t="s">
        <v>76</v>
      </c>
      <c r="E74" s="19" t="s">
        <v>140</v>
      </c>
      <c r="F74" s="10">
        <v>42036</v>
      </c>
      <c r="G74" s="10">
        <v>44228</v>
      </c>
      <c r="H74" s="11">
        <v>7</v>
      </c>
      <c r="I74" s="20" t="s">
        <v>75</v>
      </c>
      <c r="J74" s="11" t="s">
        <v>77</v>
      </c>
      <c r="K74" s="11" t="s">
        <v>153</v>
      </c>
      <c r="L74" s="11">
        <v>2</v>
      </c>
    </row>
    <row r="75" spans="1:12">
      <c r="A75" s="11" t="s">
        <v>63</v>
      </c>
      <c r="D75" s="11" t="s">
        <v>76</v>
      </c>
      <c r="E75" s="19" t="s">
        <v>141</v>
      </c>
      <c r="F75" s="10">
        <v>42036</v>
      </c>
      <c r="G75" s="10">
        <v>44228</v>
      </c>
      <c r="H75" s="11">
        <v>7</v>
      </c>
      <c r="I75" s="20" t="s">
        <v>75</v>
      </c>
      <c r="J75" s="11" t="s">
        <v>77</v>
      </c>
      <c r="K75" s="11" t="s">
        <v>153</v>
      </c>
      <c r="L75" s="11">
        <v>2</v>
      </c>
    </row>
    <row r="76" spans="1:12">
      <c r="A76" s="11" t="s">
        <v>64</v>
      </c>
      <c r="D76" s="11" t="s">
        <v>76</v>
      </c>
      <c r="E76" s="19" t="s">
        <v>142</v>
      </c>
      <c r="F76" s="10">
        <v>42036</v>
      </c>
      <c r="G76" s="10">
        <v>44228</v>
      </c>
      <c r="H76" s="11">
        <v>7</v>
      </c>
      <c r="I76" s="20" t="s">
        <v>75</v>
      </c>
      <c r="J76" s="11" t="s">
        <v>77</v>
      </c>
      <c r="K76" s="11" t="s">
        <v>153</v>
      </c>
      <c r="L76" s="11">
        <v>2</v>
      </c>
    </row>
    <row r="77" spans="1:12">
      <c r="A77" s="11" t="s">
        <v>65</v>
      </c>
      <c r="D77" s="11" t="s">
        <v>76</v>
      </c>
      <c r="E77" s="19" t="s">
        <v>143</v>
      </c>
      <c r="F77" s="10">
        <v>42036</v>
      </c>
      <c r="G77" s="10">
        <v>44228</v>
      </c>
      <c r="H77" s="11">
        <v>7</v>
      </c>
      <c r="I77" s="20" t="s">
        <v>75</v>
      </c>
      <c r="J77" s="11" t="s">
        <v>77</v>
      </c>
      <c r="K77" s="11" t="s">
        <v>153</v>
      </c>
      <c r="L77" s="11">
        <v>2</v>
      </c>
    </row>
    <row r="79" spans="1:12">
      <c r="A79" s="11" t="s">
        <v>152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19942J" display="A124819942J" xr:uid="{00000000-0004-0000-0000-000001000000}"/>
    <hyperlink ref="E13" location="A124819854J" display="A124819854J" xr:uid="{00000000-0004-0000-0000-000002000000}"/>
    <hyperlink ref="E14" location="A124819766J" display="A124819766J" xr:uid="{00000000-0004-0000-0000-000003000000}"/>
    <hyperlink ref="E15" location="A124819994K" display="A124819994K" xr:uid="{00000000-0004-0000-0000-000004000000}"/>
    <hyperlink ref="E16" location="A124819906X" display="A124819906X" xr:uid="{00000000-0004-0000-0000-000005000000}"/>
    <hyperlink ref="E17" location="A124819818X" display="A124819818X" xr:uid="{00000000-0004-0000-0000-000006000000}"/>
    <hyperlink ref="E18" location="A124819962T" display="A124819962T" xr:uid="{00000000-0004-0000-0000-000007000000}"/>
    <hyperlink ref="E19" location="A124819874T" display="A124819874T" xr:uid="{00000000-0004-0000-0000-000008000000}"/>
    <hyperlink ref="E20" location="A124819786T" display="A124819786T" xr:uid="{00000000-0004-0000-0000-000009000000}"/>
    <hyperlink ref="E21" location="A124819998V" display="A124819998V" xr:uid="{00000000-0004-0000-0000-00000A000000}"/>
    <hyperlink ref="E22" location="A124819910R" display="A124819910R" xr:uid="{00000000-0004-0000-0000-00000B000000}"/>
    <hyperlink ref="E23" location="A124819822R" display="A124819822R" xr:uid="{00000000-0004-0000-0000-00000C000000}"/>
    <hyperlink ref="E24" location="A124820002F" display="A124820002F" xr:uid="{00000000-0004-0000-0000-00000D000000}"/>
    <hyperlink ref="E25" location="A124819914X" display="A124819914X" xr:uid="{00000000-0004-0000-0000-00000E000000}"/>
    <hyperlink ref="E26" location="A124819826X" display="A124819826X" xr:uid="{00000000-0004-0000-0000-00000F000000}"/>
    <hyperlink ref="E27" location="A124819966A" display="A124819966A" xr:uid="{00000000-0004-0000-0000-000010000000}"/>
    <hyperlink ref="E28" location="A124819878A" display="A124819878A" xr:uid="{00000000-0004-0000-0000-000011000000}"/>
    <hyperlink ref="E29" location="A124819790J" display="A124819790J" xr:uid="{00000000-0004-0000-0000-000012000000}"/>
    <hyperlink ref="E30" location="A124819970T" display="A124819970T" xr:uid="{00000000-0004-0000-0000-000013000000}"/>
    <hyperlink ref="E31" location="A124819882T" display="A124819882T" xr:uid="{00000000-0004-0000-0000-000014000000}"/>
    <hyperlink ref="E32" location="A124819794T" display="A124819794T" xr:uid="{00000000-0004-0000-0000-000015000000}"/>
    <hyperlink ref="E33" location="A124819986K" display="A124819986K" xr:uid="{00000000-0004-0000-0000-000016000000}"/>
    <hyperlink ref="E34" location="A124819898K" display="A124819898K" xr:uid="{00000000-0004-0000-0000-000017000000}"/>
    <hyperlink ref="E35" location="A124819810F" display="A124819810F" xr:uid="{00000000-0004-0000-0000-000018000000}"/>
    <hyperlink ref="E36" location="A124819954T" display="A124819954T" xr:uid="{00000000-0004-0000-0000-000019000000}"/>
    <hyperlink ref="E37" location="A124819866T" display="A124819866T" xr:uid="{00000000-0004-0000-0000-00001A000000}"/>
    <hyperlink ref="E38" location="A124819778T" display="A124819778T" xr:uid="{00000000-0004-0000-0000-00001B000000}"/>
    <hyperlink ref="E39" location="A124820006R" display="A124820006R" xr:uid="{00000000-0004-0000-0000-00001C000000}"/>
    <hyperlink ref="E40" location="A124819918J" display="A124819918J" xr:uid="{00000000-0004-0000-0000-00001D000000}"/>
    <hyperlink ref="E41" location="A124819830R" display="A124819830R" xr:uid="{00000000-0004-0000-0000-00001E000000}"/>
    <hyperlink ref="E42" location="A124819990A" display="A124819990A" xr:uid="{00000000-0004-0000-0000-00001F000000}"/>
    <hyperlink ref="E43" location="A124819902R" display="A124819902R" xr:uid="{00000000-0004-0000-0000-000020000000}"/>
    <hyperlink ref="E44" location="A124819814R" display="A124819814R" xr:uid="{00000000-0004-0000-0000-000021000000}"/>
    <hyperlink ref="E45" location="A124820014R" display="A124820014R" xr:uid="{00000000-0004-0000-0000-000022000000}"/>
    <hyperlink ref="E46" location="A124819926J" display="A124819926J" xr:uid="{00000000-0004-0000-0000-000023000000}"/>
    <hyperlink ref="E47" location="A124819838J" display="A124819838J" xr:uid="{00000000-0004-0000-0000-000024000000}"/>
    <hyperlink ref="E48" location="A124819958A" display="A124819958A" xr:uid="{00000000-0004-0000-0000-000025000000}"/>
    <hyperlink ref="E49" location="A124819870J" display="A124819870J" xr:uid="{00000000-0004-0000-0000-000026000000}"/>
    <hyperlink ref="E50" location="A124819782J" display="A124819782J" xr:uid="{00000000-0004-0000-0000-000027000000}"/>
    <hyperlink ref="E51" location="A124819934J" display="A124819934J" xr:uid="{00000000-0004-0000-0000-000028000000}"/>
    <hyperlink ref="E52" location="A124819846J" display="A124819846J" xr:uid="{00000000-0004-0000-0000-000029000000}"/>
    <hyperlink ref="E53" location="A124819758J" display="A124819758J" xr:uid="{00000000-0004-0000-0000-00002A000000}"/>
    <hyperlink ref="E54" location="A124819946T" display="A124819946T" xr:uid="{00000000-0004-0000-0000-00002B000000}"/>
    <hyperlink ref="E55" location="A124819858T" display="A124819858T" xr:uid="{00000000-0004-0000-0000-00002C000000}"/>
    <hyperlink ref="E56" location="A124819770X" display="A124819770X" xr:uid="{00000000-0004-0000-0000-00002D000000}"/>
    <hyperlink ref="E57" location="A124819974A" display="A124819974A" xr:uid="{00000000-0004-0000-0000-00002E000000}"/>
    <hyperlink ref="E58" location="A124819886A" display="A124819886A" xr:uid="{00000000-0004-0000-0000-00002F000000}"/>
    <hyperlink ref="E59" location="A124819798A" display="A124819798A" xr:uid="{00000000-0004-0000-0000-000030000000}"/>
    <hyperlink ref="E60" location="A124819950J" display="A124819950J" xr:uid="{00000000-0004-0000-0000-000031000000}"/>
    <hyperlink ref="E61" location="A124819862J" display="A124819862J" xr:uid="{00000000-0004-0000-0000-000032000000}"/>
    <hyperlink ref="E62" location="A124819774J" display="A124819774J" xr:uid="{00000000-0004-0000-0000-000033000000}"/>
    <hyperlink ref="E63" location="A124819978K" display="A124819978K" xr:uid="{00000000-0004-0000-0000-000034000000}"/>
    <hyperlink ref="E64" location="A124819890T" display="A124819890T" xr:uid="{00000000-0004-0000-0000-000035000000}"/>
    <hyperlink ref="E65" location="A124819802F" display="A124819802F" xr:uid="{00000000-0004-0000-0000-000036000000}"/>
    <hyperlink ref="E66" location="A124819982A" display="A124819982A" xr:uid="{00000000-0004-0000-0000-000037000000}"/>
    <hyperlink ref="E67" location="A124819894A" display="A124819894A" xr:uid="{00000000-0004-0000-0000-000038000000}"/>
    <hyperlink ref="E68" location="A124819806R" display="A124819806R" xr:uid="{00000000-0004-0000-0000-000039000000}"/>
    <hyperlink ref="E69" location="A124820018X" display="A124820018X" xr:uid="{00000000-0004-0000-0000-00003A000000}"/>
    <hyperlink ref="E70" location="A124819930X" display="A124819930X" xr:uid="{00000000-0004-0000-0000-00003B000000}"/>
    <hyperlink ref="E71" location="A124819842X" display="A124819842X" xr:uid="{00000000-0004-0000-0000-00003C000000}"/>
    <hyperlink ref="E72" location="A124819938T" display="A124819938T" xr:uid="{00000000-0004-0000-0000-00003D000000}"/>
    <hyperlink ref="E73" location="A124819850X" display="A124819850X" xr:uid="{00000000-0004-0000-0000-00003E000000}"/>
    <hyperlink ref="E74" location="A124819762X" display="A124819762X" xr:uid="{00000000-0004-0000-0000-00003F000000}"/>
    <hyperlink ref="E75" location="A124820010F" display="A124820010F" xr:uid="{00000000-0004-0000-0000-000040000000}"/>
    <hyperlink ref="E76" location="A124819922X" display="A124819922X" xr:uid="{00000000-0004-0000-0000-000041000000}"/>
    <hyperlink ref="E77" location="A124819834X" display="A124819834X" xr:uid="{00000000-0004-0000-0000-000042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67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</row>
    <row r="2" spans="1:67">
      <c r="A2" s="4" t="s">
        <v>66</v>
      </c>
      <c r="B2" s="7" t="s">
        <v>75</v>
      </c>
      <c r="C2" s="7" t="s">
        <v>75</v>
      </c>
      <c r="D2" s="7" t="s">
        <v>75</v>
      </c>
      <c r="E2" s="7" t="s">
        <v>75</v>
      </c>
      <c r="F2" s="7" t="s">
        <v>75</v>
      </c>
      <c r="G2" s="7" t="s">
        <v>75</v>
      </c>
      <c r="H2" s="7" t="s">
        <v>75</v>
      </c>
      <c r="I2" s="7" t="s">
        <v>75</v>
      </c>
      <c r="J2" s="7" t="s">
        <v>75</v>
      </c>
      <c r="K2" s="7" t="s">
        <v>75</v>
      </c>
      <c r="L2" s="7" t="s">
        <v>75</v>
      </c>
      <c r="M2" s="7" t="s">
        <v>75</v>
      </c>
      <c r="N2" s="7" t="s">
        <v>75</v>
      </c>
      <c r="O2" s="7" t="s">
        <v>75</v>
      </c>
      <c r="P2" s="7" t="s">
        <v>75</v>
      </c>
      <c r="Q2" s="7" t="s">
        <v>75</v>
      </c>
      <c r="R2" s="7" t="s">
        <v>75</v>
      </c>
      <c r="S2" s="7" t="s">
        <v>75</v>
      </c>
      <c r="T2" s="7" t="s">
        <v>75</v>
      </c>
      <c r="U2" s="7" t="s">
        <v>75</v>
      </c>
      <c r="V2" s="7" t="s">
        <v>75</v>
      </c>
      <c r="W2" s="7" t="s">
        <v>75</v>
      </c>
      <c r="X2" s="7" t="s">
        <v>75</v>
      </c>
      <c r="Y2" s="7" t="s">
        <v>75</v>
      </c>
      <c r="Z2" s="7" t="s">
        <v>75</v>
      </c>
      <c r="AA2" s="7" t="s">
        <v>75</v>
      </c>
      <c r="AB2" s="7" t="s">
        <v>75</v>
      </c>
      <c r="AC2" s="7" t="s">
        <v>75</v>
      </c>
      <c r="AD2" s="7" t="s">
        <v>75</v>
      </c>
      <c r="AE2" s="7" t="s">
        <v>75</v>
      </c>
      <c r="AF2" s="7" t="s">
        <v>75</v>
      </c>
      <c r="AG2" s="7" t="s">
        <v>75</v>
      </c>
      <c r="AH2" s="7" t="s">
        <v>75</v>
      </c>
      <c r="AI2" s="7" t="s">
        <v>75</v>
      </c>
      <c r="AJ2" s="7" t="s">
        <v>75</v>
      </c>
      <c r="AK2" s="7" t="s">
        <v>75</v>
      </c>
      <c r="AL2" s="7" t="s">
        <v>75</v>
      </c>
      <c r="AM2" s="7" t="s">
        <v>75</v>
      </c>
      <c r="AN2" s="7" t="s">
        <v>75</v>
      </c>
      <c r="AO2" s="7" t="s">
        <v>75</v>
      </c>
      <c r="AP2" s="7" t="s">
        <v>75</v>
      </c>
      <c r="AQ2" s="7" t="s">
        <v>75</v>
      </c>
      <c r="AR2" s="7" t="s">
        <v>75</v>
      </c>
      <c r="AS2" s="7" t="s">
        <v>75</v>
      </c>
      <c r="AT2" s="7" t="s">
        <v>75</v>
      </c>
      <c r="AU2" s="7" t="s">
        <v>75</v>
      </c>
      <c r="AV2" s="7" t="s">
        <v>75</v>
      </c>
      <c r="AW2" s="7" t="s">
        <v>75</v>
      </c>
      <c r="AX2" s="7" t="s">
        <v>75</v>
      </c>
      <c r="AY2" s="7" t="s">
        <v>75</v>
      </c>
      <c r="AZ2" s="7" t="s">
        <v>75</v>
      </c>
      <c r="BA2" s="7" t="s">
        <v>75</v>
      </c>
      <c r="BB2" s="7" t="s">
        <v>75</v>
      </c>
      <c r="BC2" s="7" t="s">
        <v>75</v>
      </c>
      <c r="BD2" s="7" t="s">
        <v>75</v>
      </c>
      <c r="BE2" s="7" t="s">
        <v>75</v>
      </c>
      <c r="BF2" s="7" t="s">
        <v>75</v>
      </c>
      <c r="BG2" s="7" t="s">
        <v>75</v>
      </c>
      <c r="BH2" s="7" t="s">
        <v>75</v>
      </c>
      <c r="BI2" s="7" t="s">
        <v>75</v>
      </c>
      <c r="BJ2" s="7" t="s">
        <v>75</v>
      </c>
      <c r="BK2" s="7" t="s">
        <v>75</v>
      </c>
      <c r="BL2" s="7" t="s">
        <v>75</v>
      </c>
      <c r="BM2" s="7" t="s">
        <v>75</v>
      </c>
      <c r="BN2" s="7" t="s">
        <v>75</v>
      </c>
      <c r="BO2" s="7" t="s">
        <v>75</v>
      </c>
    </row>
    <row r="3" spans="1:67">
      <c r="A3" s="4" t="s">
        <v>67</v>
      </c>
      <c r="B3" s="8" t="s">
        <v>76</v>
      </c>
      <c r="C3" s="8" t="s">
        <v>76</v>
      </c>
      <c r="D3" s="8" t="s">
        <v>76</v>
      </c>
      <c r="E3" s="8" t="s">
        <v>76</v>
      </c>
      <c r="F3" s="8" t="s">
        <v>76</v>
      </c>
      <c r="G3" s="8" t="s">
        <v>76</v>
      </c>
      <c r="H3" s="8" t="s">
        <v>76</v>
      </c>
      <c r="I3" s="8" t="s">
        <v>76</v>
      </c>
      <c r="J3" s="8" t="s">
        <v>76</v>
      </c>
      <c r="K3" s="8" t="s">
        <v>76</v>
      </c>
      <c r="L3" s="8" t="s">
        <v>76</v>
      </c>
      <c r="M3" s="8" t="s">
        <v>76</v>
      </c>
      <c r="N3" s="8" t="s">
        <v>76</v>
      </c>
      <c r="O3" s="8" t="s">
        <v>76</v>
      </c>
      <c r="P3" s="8" t="s">
        <v>76</v>
      </c>
      <c r="Q3" s="8" t="s">
        <v>76</v>
      </c>
      <c r="R3" s="8" t="s">
        <v>76</v>
      </c>
      <c r="S3" s="8" t="s">
        <v>76</v>
      </c>
      <c r="T3" s="8" t="s">
        <v>76</v>
      </c>
      <c r="U3" s="8" t="s">
        <v>76</v>
      </c>
      <c r="V3" s="8" t="s">
        <v>76</v>
      </c>
      <c r="W3" s="8" t="s">
        <v>76</v>
      </c>
      <c r="X3" s="8" t="s">
        <v>76</v>
      </c>
      <c r="Y3" s="8" t="s">
        <v>76</v>
      </c>
      <c r="Z3" s="8" t="s">
        <v>76</v>
      </c>
      <c r="AA3" s="8" t="s">
        <v>76</v>
      </c>
      <c r="AB3" s="8" t="s">
        <v>76</v>
      </c>
      <c r="AC3" s="8" t="s">
        <v>76</v>
      </c>
      <c r="AD3" s="8" t="s">
        <v>76</v>
      </c>
      <c r="AE3" s="8" t="s">
        <v>76</v>
      </c>
      <c r="AF3" s="8" t="s">
        <v>76</v>
      </c>
      <c r="AG3" s="8" t="s">
        <v>76</v>
      </c>
      <c r="AH3" s="8" t="s">
        <v>76</v>
      </c>
      <c r="AI3" s="8" t="s">
        <v>76</v>
      </c>
      <c r="AJ3" s="8" t="s">
        <v>76</v>
      </c>
      <c r="AK3" s="8" t="s">
        <v>76</v>
      </c>
      <c r="AL3" s="8" t="s">
        <v>76</v>
      </c>
      <c r="AM3" s="8" t="s">
        <v>76</v>
      </c>
      <c r="AN3" s="8" t="s">
        <v>76</v>
      </c>
      <c r="AO3" s="8" t="s">
        <v>76</v>
      </c>
      <c r="AP3" s="8" t="s">
        <v>76</v>
      </c>
      <c r="AQ3" s="8" t="s">
        <v>76</v>
      </c>
      <c r="AR3" s="8" t="s">
        <v>76</v>
      </c>
      <c r="AS3" s="8" t="s">
        <v>76</v>
      </c>
      <c r="AT3" s="8" t="s">
        <v>76</v>
      </c>
      <c r="AU3" s="8" t="s">
        <v>76</v>
      </c>
      <c r="AV3" s="8" t="s">
        <v>76</v>
      </c>
      <c r="AW3" s="8" t="s">
        <v>76</v>
      </c>
      <c r="AX3" s="8" t="s">
        <v>76</v>
      </c>
      <c r="AY3" s="8" t="s">
        <v>76</v>
      </c>
      <c r="AZ3" s="8" t="s">
        <v>76</v>
      </c>
      <c r="BA3" s="8" t="s">
        <v>76</v>
      </c>
      <c r="BB3" s="8" t="s">
        <v>76</v>
      </c>
      <c r="BC3" s="8" t="s">
        <v>76</v>
      </c>
      <c r="BD3" s="8" t="s">
        <v>76</v>
      </c>
      <c r="BE3" s="8" t="s">
        <v>76</v>
      </c>
      <c r="BF3" s="8" t="s">
        <v>76</v>
      </c>
      <c r="BG3" s="8" t="s">
        <v>76</v>
      </c>
      <c r="BH3" s="8" t="s">
        <v>76</v>
      </c>
      <c r="BI3" s="8" t="s">
        <v>76</v>
      </c>
      <c r="BJ3" s="8" t="s">
        <v>76</v>
      </c>
      <c r="BK3" s="8" t="s">
        <v>76</v>
      </c>
      <c r="BL3" s="8" t="s">
        <v>76</v>
      </c>
      <c r="BM3" s="8" t="s">
        <v>76</v>
      </c>
      <c r="BN3" s="8" t="s">
        <v>76</v>
      </c>
      <c r="BO3" s="8" t="s">
        <v>76</v>
      </c>
    </row>
    <row r="4" spans="1:67">
      <c r="A4" s="4" t="s">
        <v>68</v>
      </c>
      <c r="B4" s="8" t="s">
        <v>77</v>
      </c>
      <c r="C4" s="8" t="s">
        <v>77</v>
      </c>
      <c r="D4" s="8" t="s">
        <v>77</v>
      </c>
      <c r="E4" s="8" t="s">
        <v>77</v>
      </c>
      <c r="F4" s="8" t="s">
        <v>77</v>
      </c>
      <c r="G4" s="8" t="s">
        <v>77</v>
      </c>
      <c r="H4" s="8" t="s">
        <v>77</v>
      </c>
      <c r="I4" s="8" t="s">
        <v>77</v>
      </c>
      <c r="J4" s="8" t="s">
        <v>77</v>
      </c>
      <c r="K4" s="8" t="s">
        <v>77</v>
      </c>
      <c r="L4" s="8" t="s">
        <v>77</v>
      </c>
      <c r="M4" s="8" t="s">
        <v>77</v>
      </c>
      <c r="N4" s="8" t="s">
        <v>77</v>
      </c>
      <c r="O4" s="8" t="s">
        <v>77</v>
      </c>
      <c r="P4" s="8" t="s">
        <v>77</v>
      </c>
      <c r="Q4" s="8" t="s">
        <v>77</v>
      </c>
      <c r="R4" s="8" t="s">
        <v>77</v>
      </c>
      <c r="S4" s="8" t="s">
        <v>77</v>
      </c>
      <c r="T4" s="8" t="s">
        <v>77</v>
      </c>
      <c r="U4" s="8" t="s">
        <v>77</v>
      </c>
      <c r="V4" s="8" t="s">
        <v>77</v>
      </c>
      <c r="W4" s="8" t="s">
        <v>77</v>
      </c>
      <c r="X4" s="8" t="s">
        <v>77</v>
      </c>
      <c r="Y4" s="8" t="s">
        <v>77</v>
      </c>
      <c r="Z4" s="8" t="s">
        <v>77</v>
      </c>
      <c r="AA4" s="8" t="s">
        <v>77</v>
      </c>
      <c r="AB4" s="8" t="s">
        <v>77</v>
      </c>
      <c r="AC4" s="8" t="s">
        <v>77</v>
      </c>
      <c r="AD4" s="8" t="s">
        <v>77</v>
      </c>
      <c r="AE4" s="8" t="s">
        <v>77</v>
      </c>
      <c r="AF4" s="8" t="s">
        <v>77</v>
      </c>
      <c r="AG4" s="8" t="s">
        <v>77</v>
      </c>
      <c r="AH4" s="8" t="s">
        <v>77</v>
      </c>
      <c r="AI4" s="8" t="s">
        <v>77</v>
      </c>
      <c r="AJ4" s="8" t="s">
        <v>77</v>
      </c>
      <c r="AK4" s="8" t="s">
        <v>77</v>
      </c>
      <c r="AL4" s="8" t="s">
        <v>77</v>
      </c>
      <c r="AM4" s="8" t="s">
        <v>77</v>
      </c>
      <c r="AN4" s="8" t="s">
        <v>77</v>
      </c>
      <c r="AO4" s="8" t="s">
        <v>77</v>
      </c>
      <c r="AP4" s="8" t="s">
        <v>77</v>
      </c>
      <c r="AQ4" s="8" t="s">
        <v>77</v>
      </c>
      <c r="AR4" s="8" t="s">
        <v>77</v>
      </c>
      <c r="AS4" s="8" t="s">
        <v>77</v>
      </c>
      <c r="AT4" s="8" t="s">
        <v>77</v>
      </c>
      <c r="AU4" s="8" t="s">
        <v>77</v>
      </c>
      <c r="AV4" s="8" t="s">
        <v>77</v>
      </c>
      <c r="AW4" s="8" t="s">
        <v>77</v>
      </c>
      <c r="AX4" s="8" t="s">
        <v>77</v>
      </c>
      <c r="AY4" s="8" t="s">
        <v>77</v>
      </c>
      <c r="AZ4" s="8" t="s">
        <v>77</v>
      </c>
      <c r="BA4" s="8" t="s">
        <v>77</v>
      </c>
      <c r="BB4" s="8" t="s">
        <v>77</v>
      </c>
      <c r="BC4" s="8" t="s">
        <v>77</v>
      </c>
      <c r="BD4" s="8" t="s">
        <v>77</v>
      </c>
      <c r="BE4" s="8" t="s">
        <v>77</v>
      </c>
      <c r="BF4" s="8" t="s">
        <v>77</v>
      </c>
      <c r="BG4" s="8" t="s">
        <v>77</v>
      </c>
      <c r="BH4" s="8" t="s">
        <v>77</v>
      </c>
      <c r="BI4" s="8" t="s">
        <v>77</v>
      </c>
      <c r="BJ4" s="8" t="s">
        <v>77</v>
      </c>
      <c r="BK4" s="8" t="s">
        <v>77</v>
      </c>
      <c r="BL4" s="8" t="s">
        <v>77</v>
      </c>
      <c r="BM4" s="8" t="s">
        <v>77</v>
      </c>
      <c r="BN4" s="8" t="s">
        <v>77</v>
      </c>
      <c r="BO4" s="8" t="s">
        <v>77</v>
      </c>
    </row>
    <row r="5" spans="1:67">
      <c r="A5" s="4" t="s">
        <v>69</v>
      </c>
      <c r="B5" s="8" t="s">
        <v>153</v>
      </c>
      <c r="C5" s="8" t="s">
        <v>153</v>
      </c>
      <c r="D5" s="8" t="s">
        <v>153</v>
      </c>
      <c r="E5" s="8" t="s">
        <v>153</v>
      </c>
      <c r="F5" s="8" t="s">
        <v>153</v>
      </c>
      <c r="G5" s="8" t="s">
        <v>153</v>
      </c>
      <c r="H5" s="8" t="s">
        <v>153</v>
      </c>
      <c r="I5" s="8" t="s">
        <v>153</v>
      </c>
      <c r="J5" s="8" t="s">
        <v>153</v>
      </c>
      <c r="K5" s="8" t="s">
        <v>153</v>
      </c>
      <c r="L5" s="8" t="s">
        <v>153</v>
      </c>
      <c r="M5" s="8" t="s">
        <v>153</v>
      </c>
      <c r="N5" s="8" t="s">
        <v>153</v>
      </c>
      <c r="O5" s="8" t="s">
        <v>153</v>
      </c>
      <c r="P5" s="8" t="s">
        <v>153</v>
      </c>
      <c r="Q5" s="8" t="s">
        <v>153</v>
      </c>
      <c r="R5" s="8" t="s">
        <v>153</v>
      </c>
      <c r="S5" s="8" t="s">
        <v>153</v>
      </c>
      <c r="T5" s="8" t="s">
        <v>153</v>
      </c>
      <c r="U5" s="8" t="s">
        <v>153</v>
      </c>
      <c r="V5" s="8" t="s">
        <v>153</v>
      </c>
      <c r="W5" s="8" t="s">
        <v>153</v>
      </c>
      <c r="X5" s="8" t="s">
        <v>153</v>
      </c>
      <c r="Y5" s="8" t="s">
        <v>153</v>
      </c>
      <c r="Z5" s="8" t="s">
        <v>153</v>
      </c>
      <c r="AA5" s="8" t="s">
        <v>153</v>
      </c>
      <c r="AB5" s="8" t="s">
        <v>153</v>
      </c>
      <c r="AC5" s="8" t="s">
        <v>153</v>
      </c>
      <c r="AD5" s="8" t="s">
        <v>153</v>
      </c>
      <c r="AE5" s="8" t="s">
        <v>153</v>
      </c>
      <c r="AF5" s="8" t="s">
        <v>153</v>
      </c>
      <c r="AG5" s="8" t="s">
        <v>153</v>
      </c>
      <c r="AH5" s="8" t="s">
        <v>153</v>
      </c>
      <c r="AI5" s="8" t="s">
        <v>153</v>
      </c>
      <c r="AJ5" s="8" t="s">
        <v>153</v>
      </c>
      <c r="AK5" s="8" t="s">
        <v>153</v>
      </c>
      <c r="AL5" s="8" t="s">
        <v>153</v>
      </c>
      <c r="AM5" s="8" t="s">
        <v>153</v>
      </c>
      <c r="AN5" s="8" t="s">
        <v>153</v>
      </c>
      <c r="AO5" s="8" t="s">
        <v>153</v>
      </c>
      <c r="AP5" s="8" t="s">
        <v>153</v>
      </c>
      <c r="AQ5" s="8" t="s">
        <v>153</v>
      </c>
      <c r="AR5" s="8" t="s">
        <v>153</v>
      </c>
      <c r="AS5" s="8" t="s">
        <v>153</v>
      </c>
      <c r="AT5" s="8" t="s">
        <v>153</v>
      </c>
      <c r="AU5" s="8" t="s">
        <v>153</v>
      </c>
      <c r="AV5" s="8" t="s">
        <v>153</v>
      </c>
      <c r="AW5" s="8" t="s">
        <v>153</v>
      </c>
      <c r="AX5" s="8" t="s">
        <v>153</v>
      </c>
      <c r="AY5" s="8" t="s">
        <v>153</v>
      </c>
      <c r="AZ5" s="8" t="s">
        <v>153</v>
      </c>
      <c r="BA5" s="8" t="s">
        <v>153</v>
      </c>
      <c r="BB5" s="8" t="s">
        <v>153</v>
      </c>
      <c r="BC5" s="8" t="s">
        <v>153</v>
      </c>
      <c r="BD5" s="8" t="s">
        <v>153</v>
      </c>
      <c r="BE5" s="8" t="s">
        <v>153</v>
      </c>
      <c r="BF5" s="8" t="s">
        <v>153</v>
      </c>
      <c r="BG5" s="8" t="s">
        <v>153</v>
      </c>
      <c r="BH5" s="8" t="s">
        <v>153</v>
      </c>
      <c r="BI5" s="8" t="s">
        <v>153</v>
      </c>
      <c r="BJ5" s="8" t="s">
        <v>153</v>
      </c>
      <c r="BK5" s="8" t="s">
        <v>153</v>
      </c>
      <c r="BL5" s="8" t="s">
        <v>153</v>
      </c>
      <c r="BM5" s="8" t="s">
        <v>153</v>
      </c>
      <c r="BN5" s="8" t="s">
        <v>153</v>
      </c>
      <c r="BO5" s="8" t="s">
        <v>153</v>
      </c>
    </row>
    <row r="6" spans="1:67">
      <c r="A6" s="4" t="s">
        <v>70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</row>
    <row r="7" spans="1:67" s="6" customFormat="1">
      <c r="A7" s="5" t="s">
        <v>71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</row>
    <row r="8" spans="1:67" s="6" customFormat="1">
      <c r="A8" s="5" t="s">
        <v>72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</row>
    <row r="9" spans="1:67">
      <c r="A9" s="4" t="s">
        <v>73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</row>
    <row r="10" spans="1:67">
      <c r="A10" s="4" t="s">
        <v>74</v>
      </c>
      <c r="B10" s="8" t="s">
        <v>78</v>
      </c>
      <c r="C10" s="8" t="s">
        <v>79</v>
      </c>
      <c r="D10" s="8" t="s">
        <v>80</v>
      </c>
      <c r="E10" s="8" t="s">
        <v>81</v>
      </c>
      <c r="F10" s="8" t="s">
        <v>82</v>
      </c>
      <c r="G10" s="8" t="s">
        <v>83</v>
      </c>
      <c r="H10" s="8" t="s">
        <v>84</v>
      </c>
      <c r="I10" s="8" t="s">
        <v>85</v>
      </c>
      <c r="J10" s="8" t="s">
        <v>86</v>
      </c>
      <c r="K10" s="8" t="s">
        <v>87</v>
      </c>
      <c r="L10" s="8" t="s">
        <v>88</v>
      </c>
      <c r="M10" s="8" t="s">
        <v>89</v>
      </c>
      <c r="N10" s="8" t="s">
        <v>90</v>
      </c>
      <c r="O10" s="8" t="s">
        <v>91</v>
      </c>
      <c r="P10" s="8" t="s">
        <v>92</v>
      </c>
      <c r="Q10" s="8" t="s">
        <v>93</v>
      </c>
      <c r="R10" s="8" t="s">
        <v>94</v>
      </c>
      <c r="S10" s="8" t="s">
        <v>95</v>
      </c>
      <c r="T10" s="8" t="s">
        <v>96</v>
      </c>
      <c r="U10" s="8" t="s">
        <v>97</v>
      </c>
      <c r="V10" s="8" t="s">
        <v>98</v>
      </c>
      <c r="W10" s="8" t="s">
        <v>99</v>
      </c>
      <c r="X10" s="8" t="s">
        <v>100</v>
      </c>
      <c r="Y10" s="8" t="s">
        <v>101</v>
      </c>
      <c r="Z10" s="8" t="s">
        <v>102</v>
      </c>
      <c r="AA10" s="8" t="s">
        <v>103</v>
      </c>
      <c r="AB10" s="8" t="s">
        <v>104</v>
      </c>
      <c r="AC10" s="8" t="s">
        <v>105</v>
      </c>
      <c r="AD10" s="8" t="s">
        <v>106</v>
      </c>
      <c r="AE10" s="8" t="s">
        <v>107</v>
      </c>
      <c r="AF10" s="8" t="s">
        <v>108</v>
      </c>
      <c r="AG10" s="8" t="s">
        <v>109</v>
      </c>
      <c r="AH10" s="8" t="s">
        <v>110</v>
      </c>
      <c r="AI10" s="8" t="s">
        <v>111</v>
      </c>
      <c r="AJ10" s="8" t="s">
        <v>112</v>
      </c>
      <c r="AK10" s="8" t="s">
        <v>113</v>
      </c>
      <c r="AL10" s="8" t="s">
        <v>114</v>
      </c>
      <c r="AM10" s="8" t="s">
        <v>115</v>
      </c>
      <c r="AN10" s="8" t="s">
        <v>116</v>
      </c>
      <c r="AO10" s="8" t="s">
        <v>117</v>
      </c>
      <c r="AP10" s="8" t="s">
        <v>118</v>
      </c>
      <c r="AQ10" s="8" t="s">
        <v>119</v>
      </c>
      <c r="AR10" s="8" t="s">
        <v>120</v>
      </c>
      <c r="AS10" s="8" t="s">
        <v>121</v>
      </c>
      <c r="AT10" s="8" t="s">
        <v>122</v>
      </c>
      <c r="AU10" s="8" t="s">
        <v>123</v>
      </c>
      <c r="AV10" s="8" t="s">
        <v>124</v>
      </c>
      <c r="AW10" s="8" t="s">
        <v>125</v>
      </c>
      <c r="AX10" s="8" t="s">
        <v>126</v>
      </c>
      <c r="AY10" s="8" t="s">
        <v>127</v>
      </c>
      <c r="AZ10" s="8" t="s">
        <v>128</v>
      </c>
      <c r="BA10" s="8" t="s">
        <v>129</v>
      </c>
      <c r="BB10" s="8" t="s">
        <v>130</v>
      </c>
      <c r="BC10" s="8" t="s">
        <v>131</v>
      </c>
      <c r="BD10" s="8" t="s">
        <v>132</v>
      </c>
      <c r="BE10" s="8" t="s">
        <v>133</v>
      </c>
      <c r="BF10" s="8" t="s">
        <v>134</v>
      </c>
      <c r="BG10" s="8" t="s">
        <v>135</v>
      </c>
      <c r="BH10" s="8" t="s">
        <v>136</v>
      </c>
      <c r="BI10" s="8" t="s">
        <v>137</v>
      </c>
      <c r="BJ10" s="8" t="s">
        <v>138</v>
      </c>
      <c r="BK10" s="8" t="s">
        <v>139</v>
      </c>
      <c r="BL10" s="8" t="s">
        <v>140</v>
      </c>
      <c r="BM10" s="8" t="s">
        <v>141</v>
      </c>
      <c r="BN10" s="8" t="s">
        <v>142</v>
      </c>
      <c r="BO10" s="8" t="s">
        <v>143</v>
      </c>
    </row>
    <row r="11" spans="1:67">
      <c r="A11" s="10">
        <v>42036</v>
      </c>
      <c r="B11" s="9">
        <v>921.06200000000001</v>
      </c>
      <c r="C11" s="9">
        <v>323.64600000000002</v>
      </c>
      <c r="D11" s="9">
        <v>597.41499999999996</v>
      </c>
      <c r="E11" s="9">
        <v>106.435</v>
      </c>
      <c r="F11" s="9">
        <v>48.915999999999997</v>
      </c>
      <c r="G11" s="9">
        <v>57.52</v>
      </c>
      <c r="H11" s="9">
        <v>30.943000000000001</v>
      </c>
      <c r="I11" s="9">
        <v>19.696000000000002</v>
      </c>
      <c r="J11" s="9">
        <v>11.247</v>
      </c>
      <c r="K11" s="9">
        <v>7.2229999999999999</v>
      </c>
      <c r="L11" s="9">
        <v>3.1930000000000001</v>
      </c>
      <c r="M11" s="9">
        <v>4.0289999999999999</v>
      </c>
      <c r="N11" s="9">
        <v>16.733000000000001</v>
      </c>
      <c r="O11" s="9">
        <v>4.4779999999999998</v>
      </c>
      <c r="P11" s="9">
        <v>12.255000000000001</v>
      </c>
      <c r="Q11" s="9">
        <v>5.343</v>
      </c>
      <c r="R11" s="9">
        <v>1.1579999999999999</v>
      </c>
      <c r="S11" s="9">
        <v>4.1849999999999996</v>
      </c>
      <c r="T11" s="9">
        <v>30.158999999999999</v>
      </c>
      <c r="U11" s="9">
        <v>15.234</v>
      </c>
      <c r="V11" s="9">
        <v>14.925000000000001</v>
      </c>
      <c r="W11" s="9">
        <v>16.033999999999999</v>
      </c>
      <c r="X11" s="9">
        <v>5.1559999999999997</v>
      </c>
      <c r="Y11" s="9">
        <v>10.878</v>
      </c>
      <c r="Z11" s="9">
        <v>423.327</v>
      </c>
      <c r="AA11" s="9">
        <v>193.04</v>
      </c>
      <c r="AB11" s="9">
        <v>230.28700000000001</v>
      </c>
      <c r="AC11" s="9">
        <v>23.773</v>
      </c>
      <c r="AD11" s="9">
        <v>10.314</v>
      </c>
      <c r="AE11" s="9">
        <v>13.459</v>
      </c>
      <c r="AF11" s="9">
        <v>75.623999999999995</v>
      </c>
      <c r="AG11" s="9">
        <v>33.633000000000003</v>
      </c>
      <c r="AH11" s="9">
        <v>41.991</v>
      </c>
      <c r="AI11" s="9">
        <v>230.697</v>
      </c>
      <c r="AJ11" s="9">
        <v>114.089</v>
      </c>
      <c r="AK11" s="9">
        <v>116.608</v>
      </c>
      <c r="AL11" s="9">
        <v>58.36</v>
      </c>
      <c r="AM11" s="9">
        <v>24.45</v>
      </c>
      <c r="AN11" s="9">
        <v>33.909999999999997</v>
      </c>
      <c r="AO11" s="9">
        <v>9.8650000000000002</v>
      </c>
      <c r="AP11" s="9">
        <v>2.3879999999999999</v>
      </c>
      <c r="AQ11" s="9">
        <v>7.4779999999999998</v>
      </c>
      <c r="AR11" s="9">
        <v>8.32</v>
      </c>
      <c r="AS11" s="9">
        <v>3.18</v>
      </c>
      <c r="AT11" s="9">
        <v>5.141</v>
      </c>
      <c r="AU11" s="9">
        <v>16.687000000000001</v>
      </c>
      <c r="AV11" s="9">
        <v>4.9859999999999998</v>
      </c>
      <c r="AW11" s="9">
        <v>11.701000000000001</v>
      </c>
      <c r="AX11" s="9">
        <v>271.52699999999999</v>
      </c>
      <c r="AY11" s="9">
        <v>26.722000000000001</v>
      </c>
      <c r="AZ11" s="9">
        <v>244.80500000000001</v>
      </c>
      <c r="BA11" s="9">
        <v>35.116</v>
      </c>
      <c r="BB11" s="9">
        <v>9.3360000000000003</v>
      </c>
      <c r="BC11" s="9">
        <v>25.78</v>
      </c>
      <c r="BD11" s="9">
        <v>183.57300000000001</v>
      </c>
      <c r="BE11" s="9">
        <v>13.423</v>
      </c>
      <c r="BF11" s="9">
        <v>170.15</v>
      </c>
      <c r="BG11" s="9">
        <v>52.838000000000001</v>
      </c>
      <c r="BH11" s="9">
        <v>3.9630000000000001</v>
      </c>
      <c r="BI11" s="9">
        <v>48.875</v>
      </c>
      <c r="BJ11" s="9">
        <v>97.753</v>
      </c>
      <c r="BK11" s="9">
        <v>47.051000000000002</v>
      </c>
      <c r="BL11" s="9">
        <v>50.701999999999998</v>
      </c>
      <c r="BM11" s="9">
        <v>22.018999999999998</v>
      </c>
      <c r="BN11" s="9">
        <v>7.9180000000000001</v>
      </c>
      <c r="BO11" s="9">
        <v>14.102</v>
      </c>
    </row>
    <row r="12" spans="1:67">
      <c r="A12" s="10">
        <v>42401</v>
      </c>
      <c r="B12" s="9">
        <v>886.36400000000003</v>
      </c>
      <c r="C12" s="9">
        <v>330.12799999999999</v>
      </c>
      <c r="D12" s="9">
        <v>556.23599999999999</v>
      </c>
      <c r="E12" s="9">
        <v>101.199</v>
      </c>
      <c r="F12" s="9">
        <v>42.351999999999997</v>
      </c>
      <c r="G12" s="9">
        <v>58.847000000000001</v>
      </c>
      <c r="H12" s="9">
        <v>35.283999999999999</v>
      </c>
      <c r="I12" s="9">
        <v>20.111000000000001</v>
      </c>
      <c r="J12" s="9">
        <v>15.173999999999999</v>
      </c>
      <c r="K12" s="9">
        <v>5.75</v>
      </c>
      <c r="L12" s="9">
        <v>4.0229999999999997</v>
      </c>
      <c r="M12" s="9">
        <v>1.728</v>
      </c>
      <c r="N12" s="9">
        <v>18.488</v>
      </c>
      <c r="O12" s="9">
        <v>6.9980000000000002</v>
      </c>
      <c r="P12" s="9">
        <v>11.489000000000001</v>
      </c>
      <c r="Q12" s="9">
        <v>9.5399999999999991</v>
      </c>
      <c r="R12" s="9">
        <v>1.5229999999999999</v>
      </c>
      <c r="S12" s="9">
        <v>8.0169999999999995</v>
      </c>
      <c r="T12" s="9">
        <v>19.797000000000001</v>
      </c>
      <c r="U12" s="9">
        <v>6.45</v>
      </c>
      <c r="V12" s="9">
        <v>13.346</v>
      </c>
      <c r="W12" s="9">
        <v>12.34</v>
      </c>
      <c r="X12" s="9">
        <v>3.2469999999999999</v>
      </c>
      <c r="Y12" s="9">
        <v>9.0920000000000005</v>
      </c>
      <c r="Z12" s="9">
        <v>417.38799999999998</v>
      </c>
      <c r="AA12" s="9">
        <v>201.77199999999999</v>
      </c>
      <c r="AB12" s="9">
        <v>215.61500000000001</v>
      </c>
      <c r="AC12" s="9">
        <v>23.911000000000001</v>
      </c>
      <c r="AD12" s="9">
        <v>11.750999999999999</v>
      </c>
      <c r="AE12" s="9">
        <v>12.16</v>
      </c>
      <c r="AF12" s="9">
        <v>78.777000000000001</v>
      </c>
      <c r="AG12" s="9">
        <v>43.36</v>
      </c>
      <c r="AH12" s="9">
        <v>35.417000000000002</v>
      </c>
      <c r="AI12" s="9">
        <v>219.215</v>
      </c>
      <c r="AJ12" s="9">
        <v>108.697</v>
      </c>
      <c r="AK12" s="9">
        <v>110.518</v>
      </c>
      <c r="AL12" s="9">
        <v>60.021999999999998</v>
      </c>
      <c r="AM12" s="9">
        <v>23.908000000000001</v>
      </c>
      <c r="AN12" s="9">
        <v>36.113999999999997</v>
      </c>
      <c r="AO12" s="9">
        <v>7.1959999999999997</v>
      </c>
      <c r="AP12" s="9">
        <v>2.6960000000000002</v>
      </c>
      <c r="AQ12" s="9">
        <v>4.5</v>
      </c>
      <c r="AR12" s="9">
        <v>4.1040000000000001</v>
      </c>
      <c r="AS12" s="9">
        <v>2.819</v>
      </c>
      <c r="AT12" s="9">
        <v>1.284</v>
      </c>
      <c r="AU12" s="9">
        <v>24.164000000000001</v>
      </c>
      <c r="AV12" s="9">
        <v>8.5419999999999998</v>
      </c>
      <c r="AW12" s="9">
        <v>15.622</v>
      </c>
      <c r="AX12" s="9">
        <v>256.56299999999999</v>
      </c>
      <c r="AY12" s="9">
        <v>31.263000000000002</v>
      </c>
      <c r="AZ12" s="9">
        <v>225.30099999999999</v>
      </c>
      <c r="BA12" s="9">
        <v>36.462000000000003</v>
      </c>
      <c r="BB12" s="9">
        <v>12.47</v>
      </c>
      <c r="BC12" s="9">
        <v>23.992000000000001</v>
      </c>
      <c r="BD12" s="9">
        <v>160.81899999999999</v>
      </c>
      <c r="BE12" s="9">
        <v>6.69</v>
      </c>
      <c r="BF12" s="9">
        <v>154.12899999999999</v>
      </c>
      <c r="BG12" s="9">
        <v>59.281999999999996</v>
      </c>
      <c r="BH12" s="9">
        <v>12.103</v>
      </c>
      <c r="BI12" s="9">
        <v>47.179000000000002</v>
      </c>
      <c r="BJ12" s="9">
        <v>85.647000000000006</v>
      </c>
      <c r="BK12" s="9">
        <v>41.421999999999997</v>
      </c>
      <c r="BL12" s="9">
        <v>44.223999999999997</v>
      </c>
      <c r="BM12" s="9">
        <v>25.568000000000001</v>
      </c>
      <c r="BN12" s="9">
        <v>13.318</v>
      </c>
      <c r="BO12" s="9">
        <v>12.249000000000001</v>
      </c>
    </row>
    <row r="13" spans="1:67">
      <c r="A13" s="10">
        <v>42767</v>
      </c>
      <c r="B13" s="9">
        <v>889.46900000000005</v>
      </c>
      <c r="C13" s="9">
        <v>325.53899999999999</v>
      </c>
      <c r="D13" s="9">
        <v>563.92999999999995</v>
      </c>
      <c r="E13" s="9">
        <v>100.312</v>
      </c>
      <c r="F13" s="9">
        <v>42.19</v>
      </c>
      <c r="G13" s="9">
        <v>58.122</v>
      </c>
      <c r="H13" s="9">
        <v>32.392000000000003</v>
      </c>
      <c r="I13" s="9">
        <v>15.188000000000001</v>
      </c>
      <c r="J13" s="9">
        <v>17.204000000000001</v>
      </c>
      <c r="K13" s="9">
        <v>4.8360000000000003</v>
      </c>
      <c r="L13" s="9">
        <v>2.0099999999999998</v>
      </c>
      <c r="M13" s="9">
        <v>2.8260000000000001</v>
      </c>
      <c r="N13" s="9">
        <v>17.361000000000001</v>
      </c>
      <c r="O13" s="9">
        <v>5.1520000000000001</v>
      </c>
      <c r="P13" s="9">
        <v>12.209</v>
      </c>
      <c r="Q13" s="9">
        <v>6.1219999999999999</v>
      </c>
      <c r="R13" s="9">
        <v>0.73699999999999999</v>
      </c>
      <c r="S13" s="9">
        <v>5.3849999999999998</v>
      </c>
      <c r="T13" s="9">
        <v>29.736999999999998</v>
      </c>
      <c r="U13" s="9">
        <v>16.219000000000001</v>
      </c>
      <c r="V13" s="9">
        <v>13.519</v>
      </c>
      <c r="W13" s="9">
        <v>9.8640000000000008</v>
      </c>
      <c r="X13" s="9">
        <v>2.8849999999999998</v>
      </c>
      <c r="Y13" s="9">
        <v>6.98</v>
      </c>
      <c r="Z13" s="9">
        <v>421.26</v>
      </c>
      <c r="AA13" s="9">
        <v>201.28</v>
      </c>
      <c r="AB13" s="9">
        <v>219.98</v>
      </c>
      <c r="AC13" s="9">
        <v>23.35</v>
      </c>
      <c r="AD13" s="9">
        <v>8.4879999999999995</v>
      </c>
      <c r="AE13" s="9">
        <v>14.862</v>
      </c>
      <c r="AF13" s="9">
        <v>75.727999999999994</v>
      </c>
      <c r="AG13" s="9">
        <v>38.758000000000003</v>
      </c>
      <c r="AH13" s="9">
        <v>36.97</v>
      </c>
      <c r="AI13" s="9">
        <v>235.79900000000001</v>
      </c>
      <c r="AJ13" s="9">
        <v>113.809</v>
      </c>
      <c r="AK13" s="9">
        <v>121.99</v>
      </c>
      <c r="AL13" s="9">
        <v>45.835999999999999</v>
      </c>
      <c r="AM13" s="9">
        <v>20.081</v>
      </c>
      <c r="AN13" s="9">
        <v>25.754999999999999</v>
      </c>
      <c r="AO13" s="9">
        <v>8.92</v>
      </c>
      <c r="AP13" s="9">
        <v>2.9</v>
      </c>
      <c r="AQ13" s="9">
        <v>6.02</v>
      </c>
      <c r="AR13" s="9">
        <v>4.1130000000000004</v>
      </c>
      <c r="AS13" s="9">
        <v>2.129</v>
      </c>
      <c r="AT13" s="9">
        <v>1.984</v>
      </c>
      <c r="AU13" s="9">
        <v>27.513999999999999</v>
      </c>
      <c r="AV13" s="9">
        <v>15.114000000000001</v>
      </c>
      <c r="AW13" s="9">
        <v>12.4</v>
      </c>
      <c r="AX13" s="9">
        <v>266.98500000000001</v>
      </c>
      <c r="AY13" s="9">
        <v>32.630000000000003</v>
      </c>
      <c r="AZ13" s="9">
        <v>234.35499999999999</v>
      </c>
      <c r="BA13" s="9">
        <v>33.72</v>
      </c>
      <c r="BB13" s="9">
        <v>10.821999999999999</v>
      </c>
      <c r="BC13" s="9">
        <v>22.898</v>
      </c>
      <c r="BD13" s="9">
        <v>178.34</v>
      </c>
      <c r="BE13" s="9">
        <v>11.877000000000001</v>
      </c>
      <c r="BF13" s="9">
        <v>166.46299999999999</v>
      </c>
      <c r="BG13" s="9">
        <v>54.926000000000002</v>
      </c>
      <c r="BH13" s="9">
        <v>9.9320000000000004</v>
      </c>
      <c r="BI13" s="9">
        <v>44.994</v>
      </c>
      <c r="BJ13" s="9">
        <v>84.114999999999995</v>
      </c>
      <c r="BK13" s="9">
        <v>41.631999999999998</v>
      </c>
      <c r="BL13" s="9">
        <v>42.482999999999997</v>
      </c>
      <c r="BM13" s="9">
        <v>16.797000000000001</v>
      </c>
      <c r="BN13" s="9">
        <v>7.8070000000000004</v>
      </c>
      <c r="BO13" s="9">
        <v>8.99</v>
      </c>
    </row>
    <row r="14" spans="1:67">
      <c r="A14" s="10">
        <v>43132</v>
      </c>
      <c r="B14" s="9">
        <v>884.00099999999998</v>
      </c>
      <c r="C14" s="9">
        <v>332.55200000000002</v>
      </c>
      <c r="D14" s="9">
        <v>551.44899999999996</v>
      </c>
      <c r="E14" s="9">
        <v>101.492</v>
      </c>
      <c r="F14" s="9">
        <v>42.86</v>
      </c>
      <c r="G14" s="9">
        <v>58.631999999999998</v>
      </c>
      <c r="H14" s="9">
        <v>34.290999999999997</v>
      </c>
      <c r="I14" s="9">
        <v>17.611000000000001</v>
      </c>
      <c r="J14" s="9">
        <v>16.678999999999998</v>
      </c>
      <c r="K14" s="9">
        <v>9.1460000000000008</v>
      </c>
      <c r="L14" s="9">
        <v>4.3899999999999997</v>
      </c>
      <c r="M14" s="9">
        <v>4.7549999999999999</v>
      </c>
      <c r="N14" s="9">
        <v>11.430999999999999</v>
      </c>
      <c r="O14" s="9">
        <v>5.4</v>
      </c>
      <c r="P14" s="9">
        <v>6.0309999999999997</v>
      </c>
      <c r="Q14" s="9">
        <v>11.814</v>
      </c>
      <c r="R14" s="9">
        <v>3.641</v>
      </c>
      <c r="S14" s="9">
        <v>8.173</v>
      </c>
      <c r="T14" s="9">
        <v>22.99</v>
      </c>
      <c r="U14" s="9">
        <v>10.951000000000001</v>
      </c>
      <c r="V14" s="9">
        <v>12.039</v>
      </c>
      <c r="W14" s="9">
        <v>11.821</v>
      </c>
      <c r="X14" s="9">
        <v>0.86699999999999999</v>
      </c>
      <c r="Y14" s="9">
        <v>10.954000000000001</v>
      </c>
      <c r="Z14" s="9">
        <v>424.32799999999997</v>
      </c>
      <c r="AA14" s="9">
        <v>204.33</v>
      </c>
      <c r="AB14" s="9">
        <v>219.99799999999999</v>
      </c>
      <c r="AC14" s="9">
        <v>28.648</v>
      </c>
      <c r="AD14" s="9">
        <v>10.845000000000001</v>
      </c>
      <c r="AE14" s="9">
        <v>17.803000000000001</v>
      </c>
      <c r="AF14" s="9">
        <v>77.918999999999997</v>
      </c>
      <c r="AG14" s="9">
        <v>40.567999999999998</v>
      </c>
      <c r="AH14" s="9">
        <v>37.351999999999997</v>
      </c>
      <c r="AI14" s="9">
        <v>224.56299999999999</v>
      </c>
      <c r="AJ14" s="9">
        <v>113.31100000000001</v>
      </c>
      <c r="AK14" s="9">
        <v>111.252</v>
      </c>
      <c r="AL14" s="9">
        <v>54.084000000000003</v>
      </c>
      <c r="AM14" s="9">
        <v>25.524999999999999</v>
      </c>
      <c r="AN14" s="9">
        <v>28.559000000000001</v>
      </c>
      <c r="AO14" s="9">
        <v>9.7840000000000007</v>
      </c>
      <c r="AP14" s="9">
        <v>2.6230000000000002</v>
      </c>
      <c r="AQ14" s="9">
        <v>7.1609999999999996</v>
      </c>
      <c r="AR14" s="9">
        <v>6.6509999999999998</v>
      </c>
      <c r="AS14" s="9">
        <v>4.2549999999999999</v>
      </c>
      <c r="AT14" s="9">
        <v>2.3959999999999999</v>
      </c>
      <c r="AU14" s="9">
        <v>22.678999999999998</v>
      </c>
      <c r="AV14" s="9">
        <v>7.2039999999999997</v>
      </c>
      <c r="AW14" s="9">
        <v>15.475</v>
      </c>
      <c r="AX14" s="9">
        <v>248.77600000000001</v>
      </c>
      <c r="AY14" s="9">
        <v>32.898000000000003</v>
      </c>
      <c r="AZ14" s="9">
        <v>215.87799999999999</v>
      </c>
      <c r="BA14" s="9">
        <v>40.633000000000003</v>
      </c>
      <c r="BB14" s="9">
        <v>11.042</v>
      </c>
      <c r="BC14" s="9">
        <v>29.591000000000001</v>
      </c>
      <c r="BD14" s="9">
        <v>162.107</v>
      </c>
      <c r="BE14" s="9">
        <v>14.904999999999999</v>
      </c>
      <c r="BF14" s="9">
        <v>147.20099999999999</v>
      </c>
      <c r="BG14" s="9">
        <v>46.036000000000001</v>
      </c>
      <c r="BH14" s="9">
        <v>6.9509999999999996</v>
      </c>
      <c r="BI14" s="9">
        <v>39.085000000000001</v>
      </c>
      <c r="BJ14" s="9">
        <v>82.86</v>
      </c>
      <c r="BK14" s="9">
        <v>38.088000000000001</v>
      </c>
      <c r="BL14" s="9">
        <v>44.771999999999998</v>
      </c>
      <c r="BM14" s="9">
        <v>26.545999999999999</v>
      </c>
      <c r="BN14" s="9">
        <v>14.377000000000001</v>
      </c>
      <c r="BO14" s="9">
        <v>12.169</v>
      </c>
    </row>
    <row r="15" spans="1:67">
      <c r="A15" s="10">
        <v>43497</v>
      </c>
      <c r="B15" s="9">
        <v>853.18499999999995</v>
      </c>
      <c r="C15" s="9">
        <v>333.80700000000002</v>
      </c>
      <c r="D15" s="9">
        <v>519.37800000000004</v>
      </c>
      <c r="E15" s="9">
        <v>90.13</v>
      </c>
      <c r="F15" s="9">
        <v>40.530999999999999</v>
      </c>
      <c r="G15" s="9">
        <v>49.598999999999997</v>
      </c>
      <c r="H15" s="9">
        <v>28.603000000000002</v>
      </c>
      <c r="I15" s="9">
        <v>13.26</v>
      </c>
      <c r="J15" s="9">
        <v>15.343</v>
      </c>
      <c r="K15" s="9">
        <v>5.0090000000000003</v>
      </c>
      <c r="L15" s="9">
        <v>3.9239999999999999</v>
      </c>
      <c r="M15" s="9">
        <v>1.085</v>
      </c>
      <c r="N15" s="9">
        <v>14.218999999999999</v>
      </c>
      <c r="O15" s="9">
        <v>6.3659999999999997</v>
      </c>
      <c r="P15" s="9">
        <v>7.8529999999999998</v>
      </c>
      <c r="Q15" s="9">
        <v>6.1239999999999997</v>
      </c>
      <c r="R15" s="9">
        <v>1.224</v>
      </c>
      <c r="S15" s="9">
        <v>4.9000000000000004</v>
      </c>
      <c r="T15" s="9">
        <v>23.577999999999999</v>
      </c>
      <c r="U15" s="9">
        <v>10.988</v>
      </c>
      <c r="V15" s="9">
        <v>12.59</v>
      </c>
      <c r="W15" s="9">
        <v>12.598000000000001</v>
      </c>
      <c r="X15" s="9">
        <v>4.7699999999999996</v>
      </c>
      <c r="Y15" s="9">
        <v>7.8280000000000003</v>
      </c>
      <c r="Z15" s="9">
        <v>427.613</v>
      </c>
      <c r="AA15" s="9">
        <v>208.905</v>
      </c>
      <c r="AB15" s="9">
        <v>218.709</v>
      </c>
      <c r="AC15" s="9">
        <v>25.870999999999999</v>
      </c>
      <c r="AD15" s="9">
        <v>13.683999999999999</v>
      </c>
      <c r="AE15" s="9">
        <v>12.186999999999999</v>
      </c>
      <c r="AF15" s="9">
        <v>75.637</v>
      </c>
      <c r="AG15" s="9">
        <v>37.094000000000001</v>
      </c>
      <c r="AH15" s="9">
        <v>38.542000000000002</v>
      </c>
      <c r="AI15" s="9">
        <v>215.18600000000001</v>
      </c>
      <c r="AJ15" s="9">
        <v>104.07</v>
      </c>
      <c r="AK15" s="9">
        <v>111.116</v>
      </c>
      <c r="AL15" s="9">
        <v>69.718999999999994</v>
      </c>
      <c r="AM15" s="9">
        <v>36.798999999999999</v>
      </c>
      <c r="AN15" s="9">
        <v>32.918999999999997</v>
      </c>
      <c r="AO15" s="9">
        <v>9.5410000000000004</v>
      </c>
      <c r="AP15" s="9">
        <v>2.5099999999999998</v>
      </c>
      <c r="AQ15" s="9">
        <v>7.0309999999999997</v>
      </c>
      <c r="AR15" s="9">
        <v>5.8650000000000002</v>
      </c>
      <c r="AS15" s="9">
        <v>2.39</v>
      </c>
      <c r="AT15" s="9">
        <v>3.4750000000000001</v>
      </c>
      <c r="AU15" s="9">
        <v>25.795000000000002</v>
      </c>
      <c r="AV15" s="9">
        <v>12.356999999999999</v>
      </c>
      <c r="AW15" s="9">
        <v>13.438000000000001</v>
      </c>
      <c r="AX15" s="9">
        <v>227.803</v>
      </c>
      <c r="AY15" s="9">
        <v>25.373000000000001</v>
      </c>
      <c r="AZ15" s="9">
        <v>202.43100000000001</v>
      </c>
      <c r="BA15" s="9">
        <v>33.335000000000001</v>
      </c>
      <c r="BB15" s="9">
        <v>9.5990000000000002</v>
      </c>
      <c r="BC15" s="9">
        <v>23.736000000000001</v>
      </c>
      <c r="BD15" s="9">
        <v>153.69399999999999</v>
      </c>
      <c r="BE15" s="9">
        <v>9.15</v>
      </c>
      <c r="BF15" s="9">
        <v>144.54400000000001</v>
      </c>
      <c r="BG15" s="9">
        <v>40.774000000000001</v>
      </c>
      <c r="BH15" s="9">
        <v>6.6239999999999997</v>
      </c>
      <c r="BI15" s="9">
        <v>34.151000000000003</v>
      </c>
      <c r="BJ15" s="9">
        <v>80.328999999999994</v>
      </c>
      <c r="BK15" s="9">
        <v>45.098999999999997</v>
      </c>
      <c r="BL15" s="9">
        <v>35.228999999999999</v>
      </c>
      <c r="BM15" s="9">
        <v>27.31</v>
      </c>
      <c r="BN15" s="9">
        <v>13.898999999999999</v>
      </c>
      <c r="BO15" s="9">
        <v>13.41</v>
      </c>
    </row>
    <row r="16" spans="1:67">
      <c r="A16" s="10">
        <v>43862</v>
      </c>
      <c r="B16" s="9">
        <v>879.63699999999994</v>
      </c>
      <c r="C16" s="9">
        <v>326.55099999999999</v>
      </c>
      <c r="D16" s="9">
        <v>553.08600000000001</v>
      </c>
      <c r="E16" s="9">
        <v>102.95</v>
      </c>
      <c r="F16" s="9">
        <v>45.798000000000002</v>
      </c>
      <c r="G16" s="9">
        <v>57.152999999999999</v>
      </c>
      <c r="H16" s="9">
        <v>37.006</v>
      </c>
      <c r="I16" s="9">
        <v>20.667000000000002</v>
      </c>
      <c r="J16" s="9">
        <v>16.34</v>
      </c>
      <c r="K16" s="9">
        <v>3.58</v>
      </c>
      <c r="L16" s="9">
        <v>2.1480000000000001</v>
      </c>
      <c r="M16" s="9">
        <v>1.4319999999999999</v>
      </c>
      <c r="N16" s="9">
        <v>16.100000000000001</v>
      </c>
      <c r="O16" s="9">
        <v>6.2969999999999997</v>
      </c>
      <c r="P16" s="9">
        <v>9.8030000000000008</v>
      </c>
      <c r="Q16" s="9">
        <v>11.206</v>
      </c>
      <c r="R16" s="9">
        <v>3.0179999999999998</v>
      </c>
      <c r="S16" s="9">
        <v>8.1880000000000006</v>
      </c>
      <c r="T16" s="9">
        <v>16.422999999999998</v>
      </c>
      <c r="U16" s="9">
        <v>8.2789999999999999</v>
      </c>
      <c r="V16" s="9">
        <v>8.1449999999999996</v>
      </c>
      <c r="W16" s="9">
        <v>18.634</v>
      </c>
      <c r="X16" s="9">
        <v>5.39</v>
      </c>
      <c r="Y16" s="9">
        <v>13.244</v>
      </c>
      <c r="Z16" s="9">
        <v>430.077</v>
      </c>
      <c r="AA16" s="9">
        <v>200.60599999999999</v>
      </c>
      <c r="AB16" s="9">
        <v>229.471</v>
      </c>
      <c r="AC16" s="9">
        <v>31.207000000000001</v>
      </c>
      <c r="AD16" s="9">
        <v>14.465</v>
      </c>
      <c r="AE16" s="9">
        <v>16.742000000000001</v>
      </c>
      <c r="AF16" s="9">
        <v>82.072000000000003</v>
      </c>
      <c r="AG16" s="9">
        <v>43.307000000000002</v>
      </c>
      <c r="AH16" s="9">
        <v>38.764000000000003</v>
      </c>
      <c r="AI16" s="9">
        <v>208.41800000000001</v>
      </c>
      <c r="AJ16" s="9">
        <v>98.162000000000006</v>
      </c>
      <c r="AK16" s="9">
        <v>110.256</v>
      </c>
      <c r="AL16" s="9">
        <v>69.7</v>
      </c>
      <c r="AM16" s="9">
        <v>29.625</v>
      </c>
      <c r="AN16" s="9">
        <v>40.075000000000003</v>
      </c>
      <c r="AO16" s="9">
        <v>12.114000000000001</v>
      </c>
      <c r="AP16" s="9">
        <v>3.629</v>
      </c>
      <c r="AQ16" s="9">
        <v>8.4849999999999994</v>
      </c>
      <c r="AR16" s="9">
        <v>3.95</v>
      </c>
      <c r="AS16" s="9">
        <v>2.23</v>
      </c>
      <c r="AT16" s="9">
        <v>1.7190000000000001</v>
      </c>
      <c r="AU16" s="9">
        <v>22.616</v>
      </c>
      <c r="AV16" s="9">
        <v>9.1869999999999994</v>
      </c>
      <c r="AW16" s="9">
        <v>13.429</v>
      </c>
      <c r="AX16" s="9">
        <v>234.10400000000001</v>
      </c>
      <c r="AY16" s="9">
        <v>28.954000000000001</v>
      </c>
      <c r="AZ16" s="9">
        <v>205.15</v>
      </c>
      <c r="BA16" s="9">
        <v>37.549999999999997</v>
      </c>
      <c r="BB16" s="9">
        <v>8.9960000000000004</v>
      </c>
      <c r="BC16" s="9">
        <v>28.553000000000001</v>
      </c>
      <c r="BD16" s="9">
        <v>149.82300000000001</v>
      </c>
      <c r="BE16" s="9">
        <v>11.744999999999999</v>
      </c>
      <c r="BF16" s="9">
        <v>138.078</v>
      </c>
      <c r="BG16" s="9">
        <v>46.731999999999999</v>
      </c>
      <c r="BH16" s="9">
        <v>8.2129999999999992</v>
      </c>
      <c r="BI16" s="9">
        <v>38.518999999999998</v>
      </c>
      <c r="BJ16" s="9">
        <v>90.721999999999994</v>
      </c>
      <c r="BK16" s="9">
        <v>40.636000000000003</v>
      </c>
      <c r="BL16" s="9">
        <v>50.085999999999999</v>
      </c>
      <c r="BM16" s="9">
        <v>21.783999999999999</v>
      </c>
      <c r="BN16" s="9">
        <v>10.558</v>
      </c>
      <c r="BO16" s="9">
        <v>11.226000000000001</v>
      </c>
    </row>
    <row r="17" spans="1:67">
      <c r="A17" s="10">
        <v>44228</v>
      </c>
      <c r="B17" s="9">
        <v>862.23199999999997</v>
      </c>
      <c r="C17" s="9">
        <v>337.149</v>
      </c>
      <c r="D17" s="9">
        <v>525.08299999999997</v>
      </c>
      <c r="E17" s="9">
        <v>113.006</v>
      </c>
      <c r="F17" s="9">
        <v>52.136000000000003</v>
      </c>
      <c r="G17" s="9">
        <v>60.87</v>
      </c>
      <c r="H17" s="9">
        <v>39.61</v>
      </c>
      <c r="I17" s="9">
        <v>19.268999999999998</v>
      </c>
      <c r="J17" s="9">
        <v>20.341000000000001</v>
      </c>
      <c r="K17" s="9">
        <v>8.2840000000000007</v>
      </c>
      <c r="L17" s="9">
        <v>2.653</v>
      </c>
      <c r="M17" s="9">
        <v>5.6310000000000002</v>
      </c>
      <c r="N17" s="9">
        <v>11.686999999999999</v>
      </c>
      <c r="O17" s="9">
        <v>5.3849999999999998</v>
      </c>
      <c r="P17" s="9">
        <v>6.3019999999999996</v>
      </c>
      <c r="Q17" s="9">
        <v>9.5969999999999995</v>
      </c>
      <c r="R17" s="9">
        <v>2.64</v>
      </c>
      <c r="S17" s="9">
        <v>6.9569999999999999</v>
      </c>
      <c r="T17" s="9">
        <v>28.489000000000001</v>
      </c>
      <c r="U17" s="9">
        <v>18.558</v>
      </c>
      <c r="V17" s="9">
        <v>9.9309999999999992</v>
      </c>
      <c r="W17" s="9">
        <v>15.339</v>
      </c>
      <c r="X17" s="9">
        <v>3.6309999999999998</v>
      </c>
      <c r="Y17" s="9">
        <v>11.708</v>
      </c>
      <c r="Z17" s="9">
        <v>424.053</v>
      </c>
      <c r="AA17" s="9">
        <v>196.79400000000001</v>
      </c>
      <c r="AB17" s="9">
        <v>227.25899999999999</v>
      </c>
      <c r="AC17" s="9">
        <v>31.678999999999998</v>
      </c>
      <c r="AD17" s="9">
        <v>16.114000000000001</v>
      </c>
      <c r="AE17" s="9">
        <v>15.565</v>
      </c>
      <c r="AF17" s="9">
        <v>77.983999999999995</v>
      </c>
      <c r="AG17" s="9">
        <v>35.624000000000002</v>
      </c>
      <c r="AH17" s="9">
        <v>42.36</v>
      </c>
      <c r="AI17" s="9">
        <v>222.93299999999999</v>
      </c>
      <c r="AJ17" s="9">
        <v>104.46599999999999</v>
      </c>
      <c r="AK17" s="9">
        <v>118.468</v>
      </c>
      <c r="AL17" s="9">
        <v>64.77</v>
      </c>
      <c r="AM17" s="9">
        <v>29.266999999999999</v>
      </c>
      <c r="AN17" s="9">
        <v>35.503</v>
      </c>
      <c r="AO17" s="9">
        <v>8.4480000000000004</v>
      </c>
      <c r="AP17" s="9">
        <v>2.4049999999999998</v>
      </c>
      <c r="AQ17" s="9">
        <v>6.0430000000000001</v>
      </c>
      <c r="AR17" s="9">
        <v>5.6909999999999998</v>
      </c>
      <c r="AS17" s="9">
        <v>4.3209999999999997</v>
      </c>
      <c r="AT17" s="9">
        <v>1.37</v>
      </c>
      <c r="AU17" s="9">
        <v>12.548999999999999</v>
      </c>
      <c r="AV17" s="9">
        <v>4.5979999999999999</v>
      </c>
      <c r="AW17" s="9">
        <v>7.9509999999999996</v>
      </c>
      <c r="AX17" s="9">
        <v>203.44499999999999</v>
      </c>
      <c r="AY17" s="9">
        <v>27.957000000000001</v>
      </c>
      <c r="AZ17" s="9">
        <v>175.48699999999999</v>
      </c>
      <c r="BA17" s="9">
        <v>29.78</v>
      </c>
      <c r="BB17" s="9">
        <v>9.3309999999999995</v>
      </c>
      <c r="BC17" s="9">
        <v>20.449000000000002</v>
      </c>
      <c r="BD17" s="9">
        <v>138.685</v>
      </c>
      <c r="BE17" s="9">
        <v>11.116</v>
      </c>
      <c r="BF17" s="9">
        <v>127.569</v>
      </c>
      <c r="BG17" s="9">
        <v>34.979999999999997</v>
      </c>
      <c r="BH17" s="9">
        <v>7.51</v>
      </c>
      <c r="BI17" s="9">
        <v>27.469000000000001</v>
      </c>
      <c r="BJ17" s="9">
        <v>96.474000000000004</v>
      </c>
      <c r="BK17" s="9">
        <v>48.8</v>
      </c>
      <c r="BL17" s="9">
        <v>47.673999999999999</v>
      </c>
      <c r="BM17" s="9">
        <v>25.254000000000001</v>
      </c>
      <c r="BN17" s="9">
        <v>11.461</v>
      </c>
      <c r="BO17" s="9">
        <v>13.792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200</vt:i4>
      </vt:variant>
    </vt:vector>
  </HeadingPairs>
  <TitlesOfParts>
    <vt:vector size="205" baseType="lpstr">
      <vt:lpstr>Contents</vt:lpstr>
      <vt:lpstr>Table 11.1</vt:lpstr>
      <vt:lpstr>Table 11.2</vt:lpstr>
      <vt:lpstr>Index</vt:lpstr>
      <vt:lpstr>Data1</vt:lpstr>
      <vt:lpstr>A124819758J</vt:lpstr>
      <vt:lpstr>A124819758J_Data</vt:lpstr>
      <vt:lpstr>A124819758J_Latest</vt:lpstr>
      <vt:lpstr>A124819762X</vt:lpstr>
      <vt:lpstr>A124819762X_Data</vt:lpstr>
      <vt:lpstr>A124819762X_Latest</vt:lpstr>
      <vt:lpstr>A124819766J</vt:lpstr>
      <vt:lpstr>A124819766J_Data</vt:lpstr>
      <vt:lpstr>A124819766J_Latest</vt:lpstr>
      <vt:lpstr>A124819770X</vt:lpstr>
      <vt:lpstr>A124819770X_Data</vt:lpstr>
      <vt:lpstr>A124819770X_Latest</vt:lpstr>
      <vt:lpstr>A124819774J</vt:lpstr>
      <vt:lpstr>A124819774J_Data</vt:lpstr>
      <vt:lpstr>A124819774J_Latest</vt:lpstr>
      <vt:lpstr>A124819778T</vt:lpstr>
      <vt:lpstr>A124819778T_Data</vt:lpstr>
      <vt:lpstr>A124819778T_Latest</vt:lpstr>
      <vt:lpstr>A124819782J</vt:lpstr>
      <vt:lpstr>A124819782J_Data</vt:lpstr>
      <vt:lpstr>A124819782J_Latest</vt:lpstr>
      <vt:lpstr>A124819786T</vt:lpstr>
      <vt:lpstr>A124819786T_Data</vt:lpstr>
      <vt:lpstr>A124819786T_Latest</vt:lpstr>
      <vt:lpstr>A124819790J</vt:lpstr>
      <vt:lpstr>A124819790J_Data</vt:lpstr>
      <vt:lpstr>A124819790J_Latest</vt:lpstr>
      <vt:lpstr>A124819794T</vt:lpstr>
      <vt:lpstr>A124819794T_Data</vt:lpstr>
      <vt:lpstr>A124819794T_Latest</vt:lpstr>
      <vt:lpstr>A124819798A</vt:lpstr>
      <vt:lpstr>A124819798A_Data</vt:lpstr>
      <vt:lpstr>A124819798A_Latest</vt:lpstr>
      <vt:lpstr>A124819802F</vt:lpstr>
      <vt:lpstr>A124819802F_Data</vt:lpstr>
      <vt:lpstr>A124819802F_Latest</vt:lpstr>
      <vt:lpstr>A124819806R</vt:lpstr>
      <vt:lpstr>A124819806R_Data</vt:lpstr>
      <vt:lpstr>A124819806R_Latest</vt:lpstr>
      <vt:lpstr>A124819810F</vt:lpstr>
      <vt:lpstr>A124819810F_Data</vt:lpstr>
      <vt:lpstr>A124819810F_Latest</vt:lpstr>
      <vt:lpstr>A124819814R</vt:lpstr>
      <vt:lpstr>A124819814R_Data</vt:lpstr>
      <vt:lpstr>A124819814R_Latest</vt:lpstr>
      <vt:lpstr>A124819818X</vt:lpstr>
      <vt:lpstr>A124819818X_Data</vt:lpstr>
      <vt:lpstr>A124819818X_Latest</vt:lpstr>
      <vt:lpstr>A124819822R</vt:lpstr>
      <vt:lpstr>A124819822R_Data</vt:lpstr>
      <vt:lpstr>A124819822R_Latest</vt:lpstr>
      <vt:lpstr>A124819826X</vt:lpstr>
      <vt:lpstr>A124819826X_Data</vt:lpstr>
      <vt:lpstr>A124819826X_Latest</vt:lpstr>
      <vt:lpstr>A124819830R</vt:lpstr>
      <vt:lpstr>A124819830R_Data</vt:lpstr>
      <vt:lpstr>A124819830R_Latest</vt:lpstr>
      <vt:lpstr>A124819834X</vt:lpstr>
      <vt:lpstr>A124819834X_Data</vt:lpstr>
      <vt:lpstr>A124819834X_Latest</vt:lpstr>
      <vt:lpstr>A124819838J</vt:lpstr>
      <vt:lpstr>A124819838J_Data</vt:lpstr>
      <vt:lpstr>A124819838J_Latest</vt:lpstr>
      <vt:lpstr>A124819842X</vt:lpstr>
      <vt:lpstr>A124819842X_Data</vt:lpstr>
      <vt:lpstr>A124819842X_Latest</vt:lpstr>
      <vt:lpstr>A124819846J</vt:lpstr>
      <vt:lpstr>A124819846J_Data</vt:lpstr>
      <vt:lpstr>A124819846J_Latest</vt:lpstr>
      <vt:lpstr>A124819850X</vt:lpstr>
      <vt:lpstr>A124819850X_Data</vt:lpstr>
      <vt:lpstr>A124819850X_Latest</vt:lpstr>
      <vt:lpstr>A124819854J</vt:lpstr>
      <vt:lpstr>A124819854J_Data</vt:lpstr>
      <vt:lpstr>A124819854J_Latest</vt:lpstr>
      <vt:lpstr>A124819858T</vt:lpstr>
      <vt:lpstr>A124819858T_Data</vt:lpstr>
      <vt:lpstr>A124819858T_Latest</vt:lpstr>
      <vt:lpstr>A124819862J</vt:lpstr>
      <vt:lpstr>A124819862J_Data</vt:lpstr>
      <vt:lpstr>A124819862J_Latest</vt:lpstr>
      <vt:lpstr>A124819866T</vt:lpstr>
      <vt:lpstr>A124819866T_Data</vt:lpstr>
      <vt:lpstr>A124819866T_Latest</vt:lpstr>
      <vt:lpstr>A124819870J</vt:lpstr>
      <vt:lpstr>A124819870J_Data</vt:lpstr>
      <vt:lpstr>A124819870J_Latest</vt:lpstr>
      <vt:lpstr>A124819874T</vt:lpstr>
      <vt:lpstr>A124819874T_Data</vt:lpstr>
      <vt:lpstr>A124819874T_Latest</vt:lpstr>
      <vt:lpstr>A124819878A</vt:lpstr>
      <vt:lpstr>A124819878A_Data</vt:lpstr>
      <vt:lpstr>A124819878A_Latest</vt:lpstr>
      <vt:lpstr>A124819882T</vt:lpstr>
      <vt:lpstr>A124819882T_Data</vt:lpstr>
      <vt:lpstr>A124819882T_Latest</vt:lpstr>
      <vt:lpstr>A124819886A</vt:lpstr>
      <vt:lpstr>A124819886A_Data</vt:lpstr>
      <vt:lpstr>A124819886A_Latest</vt:lpstr>
      <vt:lpstr>A124819890T</vt:lpstr>
      <vt:lpstr>A124819890T_Data</vt:lpstr>
      <vt:lpstr>A124819890T_Latest</vt:lpstr>
      <vt:lpstr>A124819894A</vt:lpstr>
      <vt:lpstr>A124819894A_Data</vt:lpstr>
      <vt:lpstr>A124819894A_Latest</vt:lpstr>
      <vt:lpstr>A124819898K</vt:lpstr>
      <vt:lpstr>A124819898K_Data</vt:lpstr>
      <vt:lpstr>A124819898K_Latest</vt:lpstr>
      <vt:lpstr>A124819902R</vt:lpstr>
      <vt:lpstr>A124819902R_Data</vt:lpstr>
      <vt:lpstr>A124819902R_Latest</vt:lpstr>
      <vt:lpstr>A124819906X</vt:lpstr>
      <vt:lpstr>A124819906X_Data</vt:lpstr>
      <vt:lpstr>A124819906X_Latest</vt:lpstr>
      <vt:lpstr>A124819910R</vt:lpstr>
      <vt:lpstr>A124819910R_Data</vt:lpstr>
      <vt:lpstr>A124819910R_Latest</vt:lpstr>
      <vt:lpstr>A124819914X</vt:lpstr>
      <vt:lpstr>A124819914X_Data</vt:lpstr>
      <vt:lpstr>A124819914X_Latest</vt:lpstr>
      <vt:lpstr>A124819918J</vt:lpstr>
      <vt:lpstr>A124819918J_Data</vt:lpstr>
      <vt:lpstr>A124819918J_Latest</vt:lpstr>
      <vt:lpstr>A124819922X</vt:lpstr>
      <vt:lpstr>A124819922X_Data</vt:lpstr>
      <vt:lpstr>A124819922X_Latest</vt:lpstr>
      <vt:lpstr>A124819926J</vt:lpstr>
      <vt:lpstr>A124819926J_Data</vt:lpstr>
      <vt:lpstr>A124819926J_Latest</vt:lpstr>
      <vt:lpstr>A124819930X</vt:lpstr>
      <vt:lpstr>A124819930X_Data</vt:lpstr>
      <vt:lpstr>A124819930X_Latest</vt:lpstr>
      <vt:lpstr>A124819934J</vt:lpstr>
      <vt:lpstr>A124819934J_Data</vt:lpstr>
      <vt:lpstr>A124819934J_Latest</vt:lpstr>
      <vt:lpstr>A124819938T</vt:lpstr>
      <vt:lpstr>A124819938T_Data</vt:lpstr>
      <vt:lpstr>A124819938T_Latest</vt:lpstr>
      <vt:lpstr>A124819942J</vt:lpstr>
      <vt:lpstr>A124819942J_Data</vt:lpstr>
      <vt:lpstr>A124819942J_Latest</vt:lpstr>
      <vt:lpstr>A124819946T</vt:lpstr>
      <vt:lpstr>A124819946T_Data</vt:lpstr>
      <vt:lpstr>A124819946T_Latest</vt:lpstr>
      <vt:lpstr>A124819950J</vt:lpstr>
      <vt:lpstr>A124819950J_Data</vt:lpstr>
      <vt:lpstr>A124819950J_Latest</vt:lpstr>
      <vt:lpstr>A124819954T</vt:lpstr>
      <vt:lpstr>A124819954T_Data</vt:lpstr>
      <vt:lpstr>A124819954T_Latest</vt:lpstr>
      <vt:lpstr>A124819958A</vt:lpstr>
      <vt:lpstr>A124819958A_Data</vt:lpstr>
      <vt:lpstr>A124819958A_Latest</vt:lpstr>
      <vt:lpstr>A124819962T</vt:lpstr>
      <vt:lpstr>A124819962T_Data</vt:lpstr>
      <vt:lpstr>A124819962T_Latest</vt:lpstr>
      <vt:lpstr>A124819966A</vt:lpstr>
      <vt:lpstr>A124819966A_Data</vt:lpstr>
      <vt:lpstr>A124819966A_Latest</vt:lpstr>
      <vt:lpstr>A124819970T</vt:lpstr>
      <vt:lpstr>A124819970T_Data</vt:lpstr>
      <vt:lpstr>A124819970T_Latest</vt:lpstr>
      <vt:lpstr>A124819974A</vt:lpstr>
      <vt:lpstr>A124819974A_Data</vt:lpstr>
      <vt:lpstr>A124819974A_Latest</vt:lpstr>
      <vt:lpstr>A124819978K</vt:lpstr>
      <vt:lpstr>A124819978K_Data</vt:lpstr>
      <vt:lpstr>A124819978K_Latest</vt:lpstr>
      <vt:lpstr>A124819982A</vt:lpstr>
      <vt:lpstr>A124819982A_Data</vt:lpstr>
      <vt:lpstr>A124819982A_Latest</vt:lpstr>
      <vt:lpstr>A124819986K</vt:lpstr>
      <vt:lpstr>A124819986K_Data</vt:lpstr>
      <vt:lpstr>A124819986K_Latest</vt:lpstr>
      <vt:lpstr>A124819990A</vt:lpstr>
      <vt:lpstr>A124819990A_Data</vt:lpstr>
      <vt:lpstr>A124819990A_Latest</vt:lpstr>
      <vt:lpstr>A124819994K</vt:lpstr>
      <vt:lpstr>A124819994K_Data</vt:lpstr>
      <vt:lpstr>A124819994K_Latest</vt:lpstr>
      <vt:lpstr>A124819998V</vt:lpstr>
      <vt:lpstr>A124819998V_Data</vt:lpstr>
      <vt:lpstr>A124819998V_Latest</vt:lpstr>
      <vt:lpstr>A124820002F</vt:lpstr>
      <vt:lpstr>A124820002F_Data</vt:lpstr>
      <vt:lpstr>A124820002F_Latest</vt:lpstr>
      <vt:lpstr>A124820006R</vt:lpstr>
      <vt:lpstr>A124820006R_Data</vt:lpstr>
      <vt:lpstr>A124820006R_Latest</vt:lpstr>
      <vt:lpstr>A124820010F</vt:lpstr>
      <vt:lpstr>A124820010F_Data</vt:lpstr>
      <vt:lpstr>A124820010F_Latest</vt:lpstr>
      <vt:lpstr>A124820014R</vt:lpstr>
      <vt:lpstr>A124820014R_Data</vt:lpstr>
      <vt:lpstr>A124820014R_Latest</vt:lpstr>
      <vt:lpstr>A124820018X</vt:lpstr>
      <vt:lpstr>A124820018X_Data</vt:lpstr>
      <vt:lpstr>A124820018X_Latest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2021-06-10T13:15:25Z</dcterms:created>
  <dcterms:modified xsi:type="dcterms:W3CDTF">2021-07-01T10:19:48Z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2021-07-01T10:19:39Z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f12db19f-cfcf-4e30-b2de-19156589ba06</vt:lpwstr>
  </property>
  <property fmtid="{D5CDD505-2E9C-101B-9397-08002B2CF9AE}" pid="8" name="MSIP_Label_c8e5a7ee-c283-40b0-98eb-fa437df4c031_ContentBits">
    <vt:lpwstr>0</vt:lpwstr>
  </property>
</Properties>
</file>