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E1F07D1A-AF1F-4235-85A5-8929387A11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4" r:id="rId1"/>
    <sheet name="Table 1.1" sheetId="5" r:id="rId2"/>
    <sheet name="Table 1.2" sheetId="6" r:id="rId3"/>
    <sheet name="Index" sheetId="3" r:id="rId4"/>
    <sheet name="Data1" sheetId="1" r:id="rId5"/>
  </sheets>
  <definedNames>
    <definedName name="A124830518F">Data1!$AL$1:$AL$10,Data1!$AL$11:$AL$17</definedName>
    <definedName name="A124830518F_Data">Data1!$AL$11:$AL$17</definedName>
    <definedName name="A124830518F_Latest">Data1!$AL$17</definedName>
    <definedName name="A124830522W">Data1!$BG$1:$BG$10,Data1!$BG$11:$BG$17</definedName>
    <definedName name="A124830522W_Data">Data1!$BG$11:$BG$17</definedName>
    <definedName name="A124830522W_Latest">Data1!$BG$17</definedName>
    <definedName name="A124830526F">Data1!$BP$1:$BP$10,Data1!$BP$11:$BP$17</definedName>
    <definedName name="A124830526F_Data">Data1!$BP$11:$BP$17</definedName>
    <definedName name="A124830526F_Latest">Data1!$BP$17</definedName>
    <definedName name="A124830530W">Data1!$L$1:$L$10,Data1!$L$11:$L$17</definedName>
    <definedName name="A124830530W_Data">Data1!$L$11:$L$17</definedName>
    <definedName name="A124830530W_Latest">Data1!$L$17</definedName>
    <definedName name="A124830534F">Data1!$X$1:$X$10,Data1!$X$11:$X$17</definedName>
    <definedName name="A124830534F_Data">Data1!$X$11:$X$17</definedName>
    <definedName name="A124830534F_Latest">Data1!$X$17</definedName>
    <definedName name="A124830538R">Data1!$BK$1:$BK$10,Data1!$BK$11:$BK$17</definedName>
    <definedName name="A124830538R_Data">Data1!$BK$11:$BK$17</definedName>
    <definedName name="A124830538R_Latest">Data1!$BK$17</definedName>
    <definedName name="A124830542F">Data1!$M$1:$M$10,Data1!$M$11:$M$17</definedName>
    <definedName name="A124830542F_Data">Data1!$M$11:$M$17</definedName>
    <definedName name="A124830542F_Latest">Data1!$M$17</definedName>
    <definedName name="A124830546R">Data1!$AB$1:$AB$10,Data1!$AB$11:$AB$17</definedName>
    <definedName name="A124830546R_Data">Data1!$AB$11:$AB$17</definedName>
    <definedName name="A124830546R_Latest">Data1!$AB$17</definedName>
    <definedName name="A124830550F">Data1!$AQ$1:$AQ$10,Data1!$AQ$11:$AQ$17</definedName>
    <definedName name="A124830550F_Data">Data1!$AQ$11:$AQ$17</definedName>
    <definedName name="A124830550F_Latest">Data1!$AQ$17</definedName>
    <definedName name="A124830554R">Data1!$AO$1:$AO$10,Data1!$AO$11:$AO$17</definedName>
    <definedName name="A124830554R_Data">Data1!$AO$11:$AO$17</definedName>
    <definedName name="A124830554R_Latest">Data1!$AO$17</definedName>
    <definedName name="A124830558X">Data1!$AU$1:$AU$10,Data1!$AU$11:$AU$17</definedName>
    <definedName name="A124830558X_Data">Data1!$AU$11:$AU$17</definedName>
    <definedName name="A124830558X_Latest">Data1!$AU$17</definedName>
    <definedName name="A124830562R">Data1!$AD$1:$AD$10,Data1!$AD$11:$AD$17</definedName>
    <definedName name="A124830562R_Data">Data1!$AD$11:$AD$17</definedName>
    <definedName name="A124830562R_Latest">Data1!$AD$17</definedName>
    <definedName name="A124830566X">Data1!$BQ$1:$BQ$10,Data1!$BQ$11:$BQ$17</definedName>
    <definedName name="A124830566X_Data">Data1!$BQ$11:$BQ$17</definedName>
    <definedName name="A124830566X_Latest">Data1!$BQ$17</definedName>
    <definedName name="A124830570R">Data1!$AZ$1:$AZ$10,Data1!$AZ$11:$AZ$17</definedName>
    <definedName name="A124830570R_Data">Data1!$AZ$11:$AZ$17</definedName>
    <definedName name="A124830570R_Latest">Data1!$AZ$17</definedName>
    <definedName name="A124830574X">Data1!$BI$1:$BI$10,Data1!$BI$11:$BI$17</definedName>
    <definedName name="A124830574X_Data">Data1!$BI$11:$BI$17</definedName>
    <definedName name="A124830574X_Latest">Data1!$BI$17</definedName>
    <definedName name="A124830578J">Data1!$U$1:$U$10,Data1!$U$11:$U$17</definedName>
    <definedName name="A124830578J_Data">Data1!$U$11:$U$17</definedName>
    <definedName name="A124830578J_Latest">Data1!$U$17</definedName>
    <definedName name="A124830582X">Data1!$AJ$1:$AJ$10,Data1!$AJ$11:$AJ$17</definedName>
    <definedName name="A124830582X_Data">Data1!$AJ$11:$AJ$17</definedName>
    <definedName name="A124830582X_Latest">Data1!$AJ$17</definedName>
    <definedName name="A124830586J">Data1!$AV$1:$AV$10,Data1!$AV$11:$AV$17</definedName>
    <definedName name="A124830586J_Data">Data1!$AV$11:$AV$17</definedName>
    <definedName name="A124830586J_Latest">Data1!$AV$17</definedName>
    <definedName name="A124830590X">Data1!$J$1:$J$10,Data1!$J$11:$J$17</definedName>
    <definedName name="A124830590X_Data">Data1!$J$11:$J$17</definedName>
    <definedName name="A124830590X_Latest">Data1!$J$17</definedName>
    <definedName name="A124830594J">Data1!$AE$1:$AE$10,Data1!$AE$11:$AE$17</definedName>
    <definedName name="A124830594J_Data">Data1!$AE$11:$AE$17</definedName>
    <definedName name="A124830594J_Latest">Data1!$AE$17</definedName>
    <definedName name="A124830598T">Data1!$AK$1:$AK$10,Data1!$AK$11:$AK$17</definedName>
    <definedName name="A124830598T_Data">Data1!$AK$11:$AK$17</definedName>
    <definedName name="A124830598T_Latest">Data1!$AK$17</definedName>
    <definedName name="A124830602W">Data1!$W$1:$W$10,Data1!$W$11:$W$17</definedName>
    <definedName name="A124830602W_Data">Data1!$W$11:$W$17</definedName>
    <definedName name="A124830602W_Latest">Data1!$W$17</definedName>
    <definedName name="A124830606F">Data1!$AI$1:$AI$10,Data1!$AI$11:$AI$17</definedName>
    <definedName name="A124830606F_Data">Data1!$AI$11:$AI$17</definedName>
    <definedName name="A124830606F_Latest">Data1!$AI$17</definedName>
    <definedName name="A124830610W">Data1!$C$1:$C$10,Data1!$C$11:$C$17</definedName>
    <definedName name="A124830610W_Data">Data1!$C$11:$C$17</definedName>
    <definedName name="A124830610W_Latest">Data1!$C$17</definedName>
    <definedName name="A124830614F">Data1!$AA$1:$AA$10,Data1!$AA$11:$AA$17</definedName>
    <definedName name="A124830614F_Data">Data1!$AA$11:$AA$17</definedName>
    <definedName name="A124830614F_Latest">Data1!$AA$17</definedName>
    <definedName name="A124830618R">Data1!$AG$1:$AG$10,Data1!$AG$11:$AG$17</definedName>
    <definedName name="A124830618R_Data">Data1!$AG$11:$AG$17</definedName>
    <definedName name="A124830618R_Latest">Data1!$AG$17</definedName>
    <definedName name="A124830622F">Data1!$AM$1:$AM$10,Data1!$AM$11:$AM$17</definedName>
    <definedName name="A124830622F_Data">Data1!$AM$11:$AM$17</definedName>
    <definedName name="A124830622F_Latest">Data1!$AM$17</definedName>
    <definedName name="A124830626R">Data1!$AS$1:$AS$10,Data1!$AS$11:$AS$17</definedName>
    <definedName name="A124830626R_Data">Data1!$AS$11:$AS$17</definedName>
    <definedName name="A124830626R_Latest">Data1!$AS$17</definedName>
    <definedName name="A124830630F">Data1!$BN$1:$BN$10,Data1!$BN$11:$BN$17</definedName>
    <definedName name="A124830630F_Data">Data1!$BN$11:$BN$17</definedName>
    <definedName name="A124830630F_Latest">Data1!$BN$17</definedName>
    <definedName name="A124830634R">Data1!$S$1:$S$10,Data1!$S$11:$S$17</definedName>
    <definedName name="A124830634R_Data">Data1!$S$11:$S$17</definedName>
    <definedName name="A124830634R_Latest">Data1!$S$17</definedName>
    <definedName name="A124830638X">Data1!$AW$1:$AW$10,Data1!$AW$11:$AW$17</definedName>
    <definedName name="A124830638X_Data">Data1!$AW$11:$AW$17</definedName>
    <definedName name="A124830638X_Latest">Data1!$AW$17</definedName>
    <definedName name="A124830642R">Data1!$BL$1:$BL$10,Data1!$BL$11:$BL$17</definedName>
    <definedName name="A124830642R_Data">Data1!$BL$11:$BL$17</definedName>
    <definedName name="A124830642R_Latest">Data1!$BL$17</definedName>
    <definedName name="A124830646X">Data1!$E$1:$E$10,Data1!$E$11:$E$17</definedName>
    <definedName name="A124830646X_Data">Data1!$E$11:$E$17</definedName>
    <definedName name="A124830646X_Latest">Data1!$E$17</definedName>
    <definedName name="A124830650R">Data1!$N$1:$N$10,Data1!$N$11:$N$17</definedName>
    <definedName name="A124830650R_Data">Data1!$N$11:$N$17</definedName>
    <definedName name="A124830650R_Latest">Data1!$N$17</definedName>
    <definedName name="A124830654X">Data1!$Q$1:$Q$10,Data1!$Q$11:$Q$17</definedName>
    <definedName name="A124830654X_Data">Data1!$Q$11:$Q$17</definedName>
    <definedName name="A124830654X_Latest">Data1!$Q$17</definedName>
    <definedName name="A124830658J">Data1!$AR$1:$AR$10,Data1!$AR$11:$AR$17</definedName>
    <definedName name="A124830658J_Data">Data1!$AR$11:$AR$17</definedName>
    <definedName name="A124830658J_Latest">Data1!$AR$17</definedName>
    <definedName name="A124830662X">Data1!$AX$1:$AX$10,Data1!$AX$11:$AX$17</definedName>
    <definedName name="A124830662X_Data">Data1!$AX$11:$AX$17</definedName>
    <definedName name="A124830662X_Latest">Data1!$AX$17</definedName>
    <definedName name="A124830666J">Data1!$BA$1:$BA$10,Data1!$BA$11:$BA$17</definedName>
    <definedName name="A124830666J_Data">Data1!$BA$11:$BA$17</definedName>
    <definedName name="A124830666J_Latest">Data1!$BA$17</definedName>
    <definedName name="A124830670X">Data1!$F$1:$F$10,Data1!$F$11:$F$17</definedName>
    <definedName name="A124830670X_Data">Data1!$F$11:$F$17</definedName>
    <definedName name="A124830670X_Latest">Data1!$F$17</definedName>
    <definedName name="A124830674J">Data1!$AP$1:$AP$10,Data1!$AP$11:$AP$17</definedName>
    <definedName name="A124830674J_Data">Data1!$AP$11:$AP$17</definedName>
    <definedName name="A124830674J_Latest">Data1!$AP$17</definedName>
    <definedName name="A124830678T">Data1!$BB$1:$BB$10,Data1!$BB$11:$BB$17</definedName>
    <definedName name="A124830678T_Data">Data1!$BB$11:$BB$17</definedName>
    <definedName name="A124830678T_Latest">Data1!$BB$17</definedName>
    <definedName name="A124830682J">Data1!$BE$1:$BE$10,Data1!$BE$11:$BE$17</definedName>
    <definedName name="A124830682J_Data">Data1!$BE$11:$BE$17</definedName>
    <definedName name="A124830682J_Latest">Data1!$BE$17</definedName>
    <definedName name="A124830686T">Data1!$D$1:$D$10,Data1!$D$11:$D$17</definedName>
    <definedName name="A124830686T_Data">Data1!$D$11:$D$17</definedName>
    <definedName name="A124830686T_Latest">Data1!$D$17</definedName>
    <definedName name="A124830690J">Data1!$G$1:$G$10,Data1!$G$11:$G$17</definedName>
    <definedName name="A124830690J_Data">Data1!$G$11:$G$17</definedName>
    <definedName name="A124830690J_Latest">Data1!$G$17</definedName>
    <definedName name="A124830694T">Data1!$AH$1:$AH$10,Data1!$AH$11:$AH$17</definedName>
    <definedName name="A124830694T_Data">Data1!$AH$11:$AH$17</definedName>
    <definedName name="A124830694T_Latest">Data1!$AH$17</definedName>
    <definedName name="A124830698A">Data1!$T$1:$T$10,Data1!$T$11:$T$17</definedName>
    <definedName name="A124830698A_Data">Data1!$T$11:$T$17</definedName>
    <definedName name="A124830698A_Latest">Data1!$T$17</definedName>
    <definedName name="A124830702F">Data1!$AC$1:$AC$10,Data1!$AC$11:$AC$17</definedName>
    <definedName name="A124830702F_Data">Data1!$AC$11:$AC$17</definedName>
    <definedName name="A124830702F_Latest">Data1!$AC$17</definedName>
    <definedName name="A124830706R">Data1!$O$1:$O$10,Data1!$O$11:$O$17</definedName>
    <definedName name="A124830706R_Data">Data1!$O$11:$O$17</definedName>
    <definedName name="A124830706R_Latest">Data1!$O$17</definedName>
    <definedName name="A124830710F">Data1!$R$1:$R$10,Data1!$R$11:$R$17</definedName>
    <definedName name="A124830710F_Data">Data1!$R$11:$R$17</definedName>
    <definedName name="A124830710F_Latest">Data1!$R$17</definedName>
    <definedName name="A124830714R">Data1!$AY$1:$AY$10,Data1!$AY$11:$AY$17</definedName>
    <definedName name="A124830714R_Data">Data1!$AY$11:$AY$17</definedName>
    <definedName name="A124830714R_Latest">Data1!$AY$17</definedName>
    <definedName name="A124830718X">Data1!$V$1:$V$10,Data1!$V$11:$V$17</definedName>
    <definedName name="A124830718X_Data">Data1!$V$11:$V$17</definedName>
    <definedName name="A124830718X_Latest">Data1!$V$17</definedName>
    <definedName name="A124830722R">Data1!$BC$1:$BC$10,Data1!$BC$11:$BC$17</definedName>
    <definedName name="A124830722R_Data">Data1!$BC$11:$BC$17</definedName>
    <definedName name="A124830722R_Latest">Data1!$BC$17</definedName>
    <definedName name="A124830726X">Data1!$B$1:$B$10,Data1!$B$11:$B$17</definedName>
    <definedName name="A124830726X_Data">Data1!$B$11:$B$17</definedName>
    <definedName name="A124830726X_Latest">Data1!$B$17</definedName>
    <definedName name="A124830730R">Data1!$H$1:$H$10,Data1!$H$11:$H$17</definedName>
    <definedName name="A124830730R_Data">Data1!$H$11:$H$17</definedName>
    <definedName name="A124830730R_Latest">Data1!$H$17</definedName>
    <definedName name="A124830734X">Data1!$K$1:$K$10,Data1!$K$11:$K$17</definedName>
    <definedName name="A124830734X_Data">Data1!$K$11:$K$17</definedName>
    <definedName name="A124830734X_Latest">Data1!$K$17</definedName>
    <definedName name="A124830738J">Data1!$Z$1:$Z$10,Data1!$Z$11:$Z$17</definedName>
    <definedName name="A124830738J_Data">Data1!$Z$11:$Z$17</definedName>
    <definedName name="A124830738J_Latest">Data1!$Z$17</definedName>
    <definedName name="A124830742X">Data1!$BJ$1:$BJ$10,Data1!$BJ$11:$BJ$17</definedName>
    <definedName name="A124830742X_Data">Data1!$BJ$11:$BJ$17</definedName>
    <definedName name="A124830742X_Latest">Data1!$BJ$17</definedName>
    <definedName name="A124830746J">Data1!$BM$1:$BM$10,Data1!$BM$11:$BM$17</definedName>
    <definedName name="A124830746J_Data">Data1!$BM$11:$BM$17</definedName>
    <definedName name="A124830746J_Latest">Data1!$BM$17</definedName>
    <definedName name="A124830750X">Data1!$AN$1:$AN$10,Data1!$AN$11:$AN$17</definedName>
    <definedName name="A124830750X_Data">Data1!$AN$11:$AN$17</definedName>
    <definedName name="A124830750X_Latest">Data1!$AN$17</definedName>
    <definedName name="A124830754J">Data1!$AT$1:$AT$10,Data1!$AT$11:$AT$17</definedName>
    <definedName name="A124830754J_Data">Data1!$AT$11:$AT$17</definedName>
    <definedName name="A124830754J_Latest">Data1!$AT$17</definedName>
    <definedName name="A124830758T">Data1!$BO$1:$BO$10,Data1!$BO$11:$BO$17</definedName>
    <definedName name="A124830758T_Data">Data1!$BO$11:$BO$17</definedName>
    <definedName name="A124830758T_Latest">Data1!$BO$17</definedName>
    <definedName name="A124830762J">Data1!$BR$1:$BR$10,Data1!$BR$11:$BR$17</definedName>
    <definedName name="A124830762J_Data">Data1!$BR$11:$BR$17</definedName>
    <definedName name="A124830762J_Latest">Data1!$BR$17</definedName>
    <definedName name="A124830766T">Data1!$AF$1:$AF$10,Data1!$AF$11:$AF$17</definedName>
    <definedName name="A124830766T_Data">Data1!$AF$11:$AF$17</definedName>
    <definedName name="A124830766T_Latest">Data1!$AF$17</definedName>
    <definedName name="A124830770J">Data1!$BD$1:$BD$10,Data1!$BD$11:$BD$17</definedName>
    <definedName name="A124830770J_Data">Data1!$BD$11:$BD$17</definedName>
    <definedName name="A124830770J_Latest">Data1!$BD$17</definedName>
    <definedName name="A124830774T">Data1!$I$1:$I$10,Data1!$I$11:$I$17</definedName>
    <definedName name="A124830774T_Data">Data1!$I$11:$I$17</definedName>
    <definedName name="A124830774T_Latest">Data1!$I$17</definedName>
    <definedName name="A124830778A">Data1!$BH$1:$BH$10,Data1!$BH$11:$BH$17</definedName>
    <definedName name="A124830778A_Data">Data1!$BH$11:$BH$17</definedName>
    <definedName name="A124830778A_Latest">Data1!$BH$17</definedName>
    <definedName name="A124830782T">Data1!$P$1:$P$10,Data1!$P$11:$P$17</definedName>
    <definedName name="A124830782T_Data">Data1!$P$11:$P$17</definedName>
    <definedName name="A124830782T_Latest">Data1!$P$17</definedName>
    <definedName name="A124830786A">Data1!$Y$1:$Y$10,Data1!$Y$11:$Y$17</definedName>
    <definedName name="A124830786A_Data">Data1!$Y$11:$Y$17</definedName>
    <definedName name="A124830786A_Latest">Data1!$Y$17</definedName>
    <definedName name="A124830790T">Data1!$BF$1:$BF$10,Data1!$BF$11:$BF$17</definedName>
    <definedName name="A124830790T_Data">Data1!$BF$11:$BF$17</definedName>
    <definedName name="A124830790T_Latest">Data1!$BF$17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5" l="1"/>
  <c r="A8" i="6" l="1"/>
  <c r="B7" i="6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A8" i="5"/>
  <c r="B7" i="5"/>
  <c r="B26" i="4"/>
  <c r="B6" i="6"/>
  <c r="B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D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2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2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2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3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3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3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4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4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4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4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5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5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6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6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7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<sst xmlns="http://schemas.openxmlformats.org/spreadsheetml/2006/main" count="1004" uniqueCount="202">
  <si>
    <t>Civilian population aged 15 years and over ;  Persons ;</t>
  </si>
  <si>
    <t>Civilian population aged 15 years and over ;  &gt; Males ;</t>
  </si>
  <si>
    <t>Civilian population aged 15 years and over ;  &gt; Females ;</t>
  </si>
  <si>
    <t>&gt; Had a job ;  Persons ;</t>
  </si>
  <si>
    <t>&gt; Had a job ;  &gt; Males ;</t>
  </si>
  <si>
    <t>&gt; Had a job ;  &gt; Females ;</t>
  </si>
  <si>
    <t>&gt;&gt; Employed ;  Persons ;</t>
  </si>
  <si>
    <t>&gt;&gt; Employed ;  &gt; Males ;</t>
  </si>
  <si>
    <t>&gt;&gt; Employed ;  &gt; Females ;</t>
  </si>
  <si>
    <t>&gt;&gt;&gt; Underemployed (expanded definition) ;  Persons ;</t>
  </si>
  <si>
    <t>&gt;&gt;&gt; Underemployed (expanded definition) ;  &gt; Males ;</t>
  </si>
  <si>
    <t>&gt;&gt;&gt; Underemployed (expanded definition) ;  &gt; Females ;</t>
  </si>
  <si>
    <t>&gt;&gt;&gt;&gt; Underemployed ;  Persons ;</t>
  </si>
  <si>
    <t>&gt;&gt;&gt;&gt; Underemployed ;  &gt; Males ;</t>
  </si>
  <si>
    <t>&gt;&gt;&gt;&gt; Underemployed ;  &gt; Females ;</t>
  </si>
  <si>
    <t>&gt;&gt; Had a job - away from work or waiting to start ;  Persons ;</t>
  </si>
  <si>
    <t>&gt;&gt; Had a job - away from work or waiting to start ;  &gt; Males ;</t>
  </si>
  <si>
    <t>&gt;&gt; Had a job - away from work or waiting to start ;  &gt; Females ;</t>
  </si>
  <si>
    <t>&gt;&gt;&gt; Had a job to go to and available within 4 weeks ;  Persons ;</t>
  </si>
  <si>
    <t>&gt;&gt;&gt; Had a job to go to and available within 4 weeks ;  &gt; Males ;</t>
  </si>
  <si>
    <t>&gt;&gt;&gt; Had a job to go to and available within 4 weeks ;  &gt; Females ;</t>
  </si>
  <si>
    <t>&gt;&gt;&gt;&gt; Had a job to go to and available last week (unemployed) ;  Persons ;</t>
  </si>
  <si>
    <t>&gt;&gt;&gt;&gt; Had a job to go to and available last week (unemployed) ;  &gt; Males ;</t>
  </si>
  <si>
    <t>&gt;&gt;&gt;&gt; Had a job to go to and available last week (unemployed) ;  &gt; Females ;</t>
  </si>
  <si>
    <t>&gt;&gt;&gt;&gt; Had a job to go to and available within 4 weeks (but not last week) ;  Persons ;</t>
  </si>
  <si>
    <t>&gt;&gt;&gt;&gt; Had a job to go to and available within 4 weeks (but not last week) ;  &gt; Males ;</t>
  </si>
  <si>
    <t>&gt;&gt;&gt;&gt; Had a job to go to and available within 4 weeks (but not last week) ;  &gt; Females ;</t>
  </si>
  <si>
    <t>&gt;&gt;&gt; Had a job to go to and not available within 4 weeks ;  Persons ;</t>
  </si>
  <si>
    <t>&gt;&gt;&gt; Had a job to go to and not available within 4 weeks ;  &gt; Males ;</t>
  </si>
  <si>
    <t>&gt;&gt;&gt; Had a job to go to and not available within 4 weeks ;  &gt; Females ;</t>
  </si>
  <si>
    <t>&gt; Did not have a job ;  Persons ;</t>
  </si>
  <si>
    <t>&gt; Did not have a job ;  &gt; Males ;</t>
  </si>
  <si>
    <t>&gt; Did not have a job ;  &gt; Females ;</t>
  </si>
  <si>
    <t>&gt;&gt; Potential workers ;  Persons ;</t>
  </si>
  <si>
    <t>&gt;&gt; Potential workers ;  &gt; Males ;</t>
  </si>
  <si>
    <t>&gt;&gt; Potential workers ;  &gt; Females ;</t>
  </si>
  <si>
    <t>&gt;&gt;&gt; Wanted to work, actively looking and available within 4 weeks ;  Persons ;</t>
  </si>
  <si>
    <t>&gt;&gt;&gt; Wanted to work, actively looking and available within 4 weeks ;  &gt; Males ;</t>
  </si>
  <si>
    <t>&gt;&gt;&gt; Wanted to work, actively looking and available within 4 weeks ;  &gt; Females ;</t>
  </si>
  <si>
    <t>&gt;&gt;&gt;&gt; Wanted to work, actively looking and available last week (unemployed) ;  Persons ;</t>
  </si>
  <si>
    <t>&gt;&gt;&gt;&gt; Wanted to work, actively looking and available last week (unemployed) ;  &gt; Males ;</t>
  </si>
  <si>
    <t>&gt;&gt;&gt;&gt; Wanted to work, actively looking and available last week (unemployed) ;  &gt; Females ;</t>
  </si>
  <si>
    <t>&gt;&gt;&gt;&gt; Wanted to work, actively looking and available within 4 weeks (but not last week) ;  Persons ;</t>
  </si>
  <si>
    <t>&gt;&gt;&gt;&gt; Wanted to work, actively looking and available within 4 weeks (but not last week) ;  &gt; Males ;</t>
  </si>
  <si>
    <t>&gt;&gt;&gt;&gt; Wanted to work, actively looking and available within 4 weeks (but not last week) ;  &gt; Females ;</t>
  </si>
  <si>
    <t>&gt;&gt;&gt; Wanted to work, actively looking and not available within 4 weeks ;  Persons ;</t>
  </si>
  <si>
    <t>&gt;&gt;&gt; Wanted to work, actively looking and not available within 4 weeks ;  &gt; Males ;</t>
  </si>
  <si>
    <t>&gt;&gt;&gt; Wanted to work, actively looking and not available within 4 weeks ;  &gt; Females ;</t>
  </si>
  <si>
    <t>&gt;&gt;&gt; Wanted to work, available within 4 weeks but not actively looking ;  Persons ;</t>
  </si>
  <si>
    <t>&gt;&gt;&gt; Wanted to work, available within 4 weeks but not actively looking ;  &gt; Males ;</t>
  </si>
  <si>
    <t>&gt;&gt;&gt; Wanted to work, available within 4 weeks but not actively looking ;  &gt; Females ;</t>
  </si>
  <si>
    <t>&gt;&gt;&gt;&gt; Discouraged job seekers - available but discouraged from actively looking ;  Persons ;</t>
  </si>
  <si>
    <t>&gt;&gt;&gt;&gt; Discouraged job seekers - available but discouraged from actively looking ;  &gt; Males ;</t>
  </si>
  <si>
    <t>&gt;&gt;&gt;&gt; Discouraged job seekers - available but discouraged from actively looking ;  &gt; Females ;</t>
  </si>
  <si>
    <t>&gt;&gt;&gt;&gt; Other job seekers - available but not actively looking for other reasons ;  Persons ;</t>
  </si>
  <si>
    <t>&gt;&gt;&gt;&gt; Other job seekers - available but not actively looking for other reasons ;  &gt; Males ;</t>
  </si>
  <si>
    <t>&gt;&gt;&gt;&gt; Other job seekers - available but not actively looking for other reasons ;  &gt; Females ;</t>
  </si>
  <si>
    <t>&gt;&gt;&gt; Wanted to work, not available within 4 weeks and not actively looking ;  Persons ;</t>
  </si>
  <si>
    <t>&gt;&gt;&gt; Wanted to work, not available within 4 weeks and not actively looking ;  &gt; Males ;</t>
  </si>
  <si>
    <t>&gt;&gt;&gt; Wanted to work, not available within 4 weeks and not actively looking ;  &gt; Females ;</t>
  </si>
  <si>
    <t>&gt;&gt; Not potential workers ;  Persons ;</t>
  </si>
  <si>
    <t>&gt;&gt; Not potential workers ;  &gt; Males ;</t>
  </si>
  <si>
    <t>&gt;&gt; Not potential workers ;  &gt; Females ;</t>
  </si>
  <si>
    <t>&gt;&gt;&gt; Did not want to work ;  Persons ;</t>
  </si>
  <si>
    <t>&gt;&gt;&gt; Did not want to work ;  &gt; Males ;</t>
  </si>
  <si>
    <t>&gt;&gt;&gt; Did not want to work ;  &gt; Females ;</t>
  </si>
  <si>
    <t>&gt;&gt;&gt; Permanently unable to work ;  Persons ;</t>
  </si>
  <si>
    <t>&gt;&gt;&gt; Permanently unable to work ;  &gt; Males ;</t>
  </si>
  <si>
    <t>&gt;&gt;&gt; Permanently unable to work ;  &gt; Females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</si>
  <si>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</si>
  <si>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</si>
  <si>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</si>
  <si>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</si>
  <si>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</si>
  <si>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</si>
  <si>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</si>
  <si>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</si>
  <si>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</si>
  <si>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</si>
  <si>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</si>
  <si>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</si>
  <si>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A124830726X</t>
  </si>
  <si>
    <t>A124830610W</t>
  </si>
  <si>
    <t>A124830686T</t>
  </si>
  <si>
    <t>A124830646X</t>
  </si>
  <si>
    <t>A124830670X</t>
  </si>
  <si>
    <t>A124830690J</t>
  </si>
  <si>
    <t>A124830730R</t>
  </si>
  <si>
    <t>A124830774T</t>
  </si>
  <si>
    <t>A124830590X</t>
  </si>
  <si>
    <t>A124830734X</t>
  </si>
  <si>
    <t>A124830530W</t>
  </si>
  <si>
    <t>A124830542F</t>
  </si>
  <si>
    <t>A124830650R</t>
  </si>
  <si>
    <t>A124830706R</t>
  </si>
  <si>
    <t>A124830782T</t>
  </si>
  <si>
    <t>A124830654X</t>
  </si>
  <si>
    <t>A124830710F</t>
  </si>
  <si>
    <t>A124830634R</t>
  </si>
  <si>
    <t>A124830698A</t>
  </si>
  <si>
    <t>A124830578J</t>
  </si>
  <si>
    <t>A124830718X</t>
  </si>
  <si>
    <t>A124830602W</t>
  </si>
  <si>
    <t>A124830534F</t>
  </si>
  <si>
    <t>A124830786A</t>
  </si>
  <si>
    <t>A124830738J</t>
  </si>
  <si>
    <t>A124830614F</t>
  </si>
  <si>
    <t>A124830546R</t>
  </si>
  <si>
    <t>A124830702F</t>
  </si>
  <si>
    <t>A124830562R</t>
  </si>
  <si>
    <t>A124830594J</t>
  </si>
  <si>
    <t>A124830766T</t>
  </si>
  <si>
    <t>A124830618R</t>
  </si>
  <si>
    <t>A124830694T</t>
  </si>
  <si>
    <t>A124830606F</t>
  </si>
  <si>
    <t>A124830582X</t>
  </si>
  <si>
    <t>A124830598T</t>
  </si>
  <si>
    <t>A124830518F</t>
  </si>
  <si>
    <t>A124830622F</t>
  </si>
  <si>
    <t>A124830750X</t>
  </si>
  <si>
    <t>A124830554R</t>
  </si>
  <si>
    <t>A124830674J</t>
  </si>
  <si>
    <t>A124830550F</t>
  </si>
  <si>
    <t>A124830658J</t>
  </si>
  <si>
    <t>A124830626R</t>
  </si>
  <si>
    <t>A124830754J</t>
  </si>
  <si>
    <t>A124830558X</t>
  </si>
  <si>
    <t>A124830586J</t>
  </si>
  <si>
    <t>A124830638X</t>
  </si>
  <si>
    <t>A124830662X</t>
  </si>
  <si>
    <t>A124830714R</t>
  </si>
  <si>
    <t>A124830570R</t>
  </si>
  <si>
    <t>A124830666J</t>
  </si>
  <si>
    <t>A124830678T</t>
  </si>
  <si>
    <t>A124830722R</t>
  </si>
  <si>
    <t>A124830770J</t>
  </si>
  <si>
    <t>A124830682J</t>
  </si>
  <si>
    <t>A124830790T</t>
  </si>
  <si>
    <t>A124830522W</t>
  </si>
  <si>
    <t>A124830778A</t>
  </si>
  <si>
    <t>A124830574X</t>
  </si>
  <si>
    <t>A124830742X</t>
  </si>
  <si>
    <t>A124830538R</t>
  </si>
  <si>
    <t>A124830642R</t>
  </si>
  <si>
    <t>A124830746J</t>
  </si>
  <si>
    <t>A124830630F</t>
  </si>
  <si>
    <t>A124830758T</t>
  </si>
  <si>
    <t>A124830526F</t>
  </si>
  <si>
    <t>A124830566X</t>
  </si>
  <si>
    <t>A124830762J</t>
  </si>
  <si>
    <t>Time Series Workbook</t>
  </si>
  <si>
    <t>6226.0 Participation, Job Search and Mobility, Australia</t>
  </si>
  <si>
    <t>Table 1. Potential workers and discouraged job seekers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</si>
  <si>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</si>
  <si>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</si>
  <si>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</si>
  <si>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</si>
  <si>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</si>
  <si>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</si>
  <si>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</si>
  <si>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</si>
  <si>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</si>
  <si>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</si>
  <si>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1.1 - February 2021</t>
  </si>
  <si>
    <t>Table 1.2 -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</si>
  <si>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</si>
  <si>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</si>
  <si>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</si>
  <si>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</si>
  <si>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</si>
  <si>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</si>
  <si>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</si>
  <si>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</si>
  <si>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Persons</t>
  </si>
  <si>
    <t>Males</t>
  </si>
  <si>
    <t>Females</t>
  </si>
  <si>
    <t>'000</t>
  </si>
  <si>
    <t>Expanded labour force status</t>
  </si>
  <si>
    <t>Civilian population aged 15 years and over</t>
  </si>
  <si>
    <t>Had a job</t>
  </si>
  <si>
    <t>Employed</t>
  </si>
  <si>
    <t>Underemployed (expanded definition)</t>
  </si>
  <si>
    <t>Underemployed</t>
  </si>
  <si>
    <t>Had a job - away from work or waiting to start</t>
  </si>
  <si>
    <t>Had a job to go to and available within 4 weeks</t>
  </si>
  <si>
    <t>Had a job to go to and available last week (unemployed)</t>
  </si>
  <si>
    <t>Had a job to go to and available within 4 weeks (but not last week)</t>
  </si>
  <si>
    <t>Had a job to go to and not available within 4 weeks</t>
  </si>
  <si>
    <t>Did not have a job</t>
  </si>
  <si>
    <t>Potential workers</t>
  </si>
  <si>
    <t>Wanted to work, actively looking and available within 4 weeks</t>
  </si>
  <si>
    <t>Wanted to work, actively looking and available last week (unemployed)</t>
  </si>
  <si>
    <t>Wanted to work, actively looking and available within 4 weeks (but not last week)</t>
  </si>
  <si>
    <t>Wanted to work, actively looking and not available within 4 weeks</t>
  </si>
  <si>
    <t>Wanted to work, available within 4 weeks but not actively looking</t>
  </si>
  <si>
    <t>Discouraged job seekers - available within 4 weeks but discouraged from actively looking</t>
  </si>
  <si>
    <t>Other job seekers - available within 4 weeks but not actively looking for other reasons</t>
  </si>
  <si>
    <t>Wanted to work, not available within 4 weeks and not actively looking</t>
  </si>
  <si>
    <t>Not potential workers</t>
  </si>
  <si>
    <t>Did not want to work</t>
  </si>
  <si>
    <t>Permanently unable to work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</si>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</sst>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2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9" fillId="0" borderId="0"/>
    <xf numFmtId="0" fontId="10" fillId="0" borderId="0">
      <alignment horizontal="left" vertical="center" wrapText="1"/>
    </xf>
    <xf numFmtId="0" fontId="9" fillId="0" borderId="0"/>
    <xf numFmtId="0" fontId="2" fillId="0" borderId="0"/>
    <xf numFmtId="0" fontId="26" fillId="0" borderId="0">
      <alignment horizontal="right"/>
    </xf>
  </cellStyleXfs>
  <cellXfs count="8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17" fontId="27" fillId="0" borderId="0" xfId="9" quotePrefix="1" applyNumberFormat="1" applyFont="1" applyAlignment="1">
      <alignment horizontal="right" wrapText="1"/>
    </xf>
    <xf numFmtId="1" fontId="28" fillId="0" borderId="0" xfId="10" applyNumberFormat="1" applyFont="1" applyAlignment="1">
      <alignment horizontal="center"/>
    </xf>
    <xf numFmtId="0" fontId="2" fillId="0" borderId="0" xfId="10" applyFont="1" applyAlignment="1">
      <alignment horizontal="right"/>
    </xf>
    <xf numFmtId="0" fontId="10" fillId="0" borderId="0" xfId="10" applyFont="1" applyAlignment="1">
      <alignment horizontal="right"/>
    </xf>
    <xf numFmtId="0" fontId="29" fillId="0" borderId="0" xfId="7" applyFont="1" applyAlignment="1">
      <alignment horizontal="right"/>
    </xf>
    <xf numFmtId="0" fontId="12" fillId="0" borderId="0" xfId="7"/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0" fontId="27" fillId="0" borderId="0" xfId="8" applyFont="1" applyAlignment="1">
      <alignment horizontal="left"/>
    </xf>
    <xf numFmtId="166" fontId="10" fillId="0" borderId="0" xfId="11" applyNumberFormat="1" applyAlignment="1">
      <alignment horizontal="left" vertical="center"/>
    </xf>
    <xf numFmtId="0" fontId="10" fillId="0" borderId="0" xfId="7" applyFont="1"/>
    <xf numFmtId="166" fontId="18" fillId="0" borderId="0" xfId="7" applyNumberFormat="1" applyFont="1" applyAlignment="1">
      <alignment horizontal="right"/>
    </xf>
    <xf numFmtId="1" fontId="27" fillId="0" borderId="0" xfId="11" applyNumberFormat="1" applyFont="1" applyAlignment="1">
      <alignment horizontal="center" vertical="center"/>
    </xf>
    <xf numFmtId="0" fontId="27" fillId="0" borderId="0" xfId="11" applyFont="1" applyAlignment="1">
      <alignment vertical="center"/>
    </xf>
    <xf numFmtId="0" fontId="30" fillId="0" borderId="0" xfId="7" applyFont="1"/>
    <xf numFmtId="0" fontId="11" fillId="0" borderId="0" xfId="7" applyFont="1"/>
    <xf numFmtId="0" fontId="10" fillId="0" borderId="0" xfId="12" applyFont="1" applyAlignment="1">
      <alignment horizontal="left" indent="1"/>
    </xf>
    <xf numFmtId="1" fontId="28" fillId="0" borderId="0" xfId="13" applyNumberFormat="1" applyFont="1" applyAlignment="1">
      <alignment horizontal="center"/>
    </xf>
    <xf numFmtId="0" fontId="27" fillId="0" borderId="0" xfId="11" applyFont="1" applyAlignment="1">
      <alignment horizontal="center" vertical="center"/>
    </xf>
    <xf numFmtId="0" fontId="27" fillId="0" borderId="0" xfId="7" applyFont="1"/>
    <xf numFmtId="0" fontId="10" fillId="0" borderId="0" xfId="12" applyFont="1" applyAlignment="1">
      <alignment horizontal="left" indent="2"/>
    </xf>
    <xf numFmtId="167" fontId="10" fillId="0" borderId="0" xfId="7" applyNumberFormat="1" applyFont="1"/>
    <xf numFmtId="0" fontId="31" fillId="0" borderId="0" xfId="7" applyFont="1"/>
    <xf numFmtId="0" fontId="10" fillId="0" borderId="0" xfId="12" applyFont="1" applyAlignment="1">
      <alignment horizontal="left" indent="3"/>
    </xf>
    <xf numFmtId="0" fontId="10" fillId="0" borderId="0" xfId="12" applyFont="1" applyAlignment="1">
      <alignment horizontal="left" indent="4"/>
    </xf>
    <xf numFmtId="0" fontId="2" fillId="0" borderId="0" xfId="12" applyFont="1" applyAlignment="1">
      <alignment horizontal="left" indent="3"/>
    </xf>
    <xf numFmtId="0" fontId="2" fillId="0" borderId="0" xfId="12" applyFont="1" applyAlignment="1">
      <alignment horizontal="left" indent="4"/>
    </xf>
    <xf numFmtId="0" fontId="2" fillId="0" borderId="0" xfId="12" applyFont="1" applyAlignment="1">
      <alignment horizontal="left" indent="2"/>
    </xf>
    <xf numFmtId="166" fontId="27" fillId="0" borderId="0" xfId="11" applyNumberFormat="1" applyFont="1" applyAlignment="1">
      <alignment horizontal="left" vertical="center"/>
    </xf>
    <xf numFmtId="166" fontId="18" fillId="0" borderId="0" xfId="7" applyNumberFormat="1" applyFont="1"/>
    <xf numFmtId="166" fontId="15" fillId="0" borderId="0" xfId="7" applyNumberFormat="1" applyFont="1"/>
    <xf numFmtId="1" fontId="28" fillId="0" borderId="0" xfId="14" applyNumberFormat="1" applyFont="1" applyAlignment="1">
      <alignment horizontal="center"/>
    </xf>
    <xf numFmtId="1" fontId="27" fillId="0" borderId="0" xfId="1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</cellXfs>
  <cellStyles count="15">
    <cellStyle name="Hyperlink" xfId="1" builtinId="8"/>
    <cellStyle name="Hyperlink 2" xfId="5" xr:uid="{766F6E45-F822-49F6-8F9E-67CE7CF447C4}"/>
    <cellStyle name="Normal" xfId="0" builtinId="0"/>
    <cellStyle name="Normal 10" xfId="3" xr:uid="{C6804937-69F7-46F7-8A07-36A69908635F}"/>
    <cellStyle name="Normal 2" xfId="7" xr:uid="{52E22527-6461-4F16-B8A1-9F5E481A80D9}"/>
    <cellStyle name="Normal 2 2" xfId="10" xr:uid="{566A9EFB-7519-4F9F-963C-A3847959F308}"/>
    <cellStyle name="Normal 2 2 2" xfId="12" xr:uid="{EC7E19B3-0E50-49DE-A5E0-17B2AA01E503}"/>
    <cellStyle name="Normal 2 4" xfId="4" xr:uid="{82BC7051-598D-4B82-9DBC-E0B9B1B78361}"/>
    <cellStyle name="Normal 3 5 4" xfId="2" xr:uid="{DC50262B-20C4-4ECC-A5E2-9069FA849BEC}"/>
    <cellStyle name="Normal 30" xfId="13" xr:uid="{C8602EA0-2D80-4CCA-8179-E25A813AA272}"/>
    <cellStyle name="Style1" xfId="6" xr:uid="{5A095E3E-25BD-473B-8906-B0E563798756}"/>
    <cellStyle name="Style4" xfId="8" xr:uid="{685F9092-AB12-4C1A-B800-07FACB65FA80}"/>
    <cellStyle name="Style5" xfId="9" xr:uid="{9027F5A1-38C9-49AB-90CD-5B1FD6CE12C4}"/>
    <cellStyle name="Style8 2" xfId="14" xr:uid="{C3EAB019-1B36-4D8B-A8C4-87A80503AEB9}"/>
    <cellStyle name="Style9" xfId="11" xr:uid="{83B5D7D8-D27F-4039-B730-706C56E44A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3CAE6C-7948-478D-BADD-788A9E655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455DD0-3556-4EDD-B535-233AB5665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95F1A0-11D4-4384-BE0D-127A3A248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19B55BFC-CD06-486D-9D12-E211172FD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F210-7A0D-482E-81AA-DAD81BAAD2A1}">
  <dimension ref="A1:E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5">
      <c r="A1" s="21"/>
      <c r="B1" s="21"/>
      <c r="C1" s="21"/>
      <c r="D1" s="21"/>
      <c r="E1" s="21"/>
    </row>
    <row r="2" spans="1:5">
      <c r="A2" s="21"/>
      <c r="B2" s="13" t="s">
        <v>150</v>
      </c>
      <c r="C2" s="12"/>
      <c r="D2" s="12"/>
      <c r="E2" s="12"/>
    </row>
    <row r="3" spans="1:5" ht="12" customHeight="1">
      <c r="A3" s="21"/>
      <c r="B3" s="12"/>
      <c r="C3" s="12"/>
      <c r="D3" s="12"/>
      <c r="E3" s="12"/>
    </row>
    <row r="4" spans="1:5">
      <c r="A4" s="21"/>
      <c r="B4" s="12"/>
      <c r="C4" s="12"/>
      <c r="D4" s="12"/>
      <c r="E4" s="12"/>
    </row>
    <row r="5" spans="1:5" ht="15.75">
      <c r="A5" s="21"/>
      <c r="B5" s="14" t="s">
        <v>151</v>
      </c>
      <c r="C5" s="21"/>
      <c r="D5" s="21"/>
      <c r="E5" s="21"/>
    </row>
    <row r="6" spans="1:5" ht="15.75" customHeight="1">
      <c r="A6" s="21"/>
      <c r="B6" s="74" t="s">
        <v>152</v>
      </c>
      <c r="C6" s="74"/>
      <c r="D6" s="74"/>
      <c r="E6" s="74"/>
    </row>
    <row r="7" spans="1:5" ht="15.75" customHeight="1">
      <c r="A7" s="21"/>
      <c r="B7" s="22" t="s">
        <v>160</v>
      </c>
      <c r="C7" s="21"/>
      <c r="D7" s="21"/>
      <c r="E7" s="21"/>
    </row>
    <row r="8" spans="1:5">
      <c r="A8" s="23"/>
      <c r="B8" s="23"/>
      <c r="C8" s="23"/>
      <c r="D8" s="21"/>
      <c r="E8" s="21"/>
    </row>
    <row r="9" spans="1:5" ht="15.75">
      <c r="A9" s="24"/>
      <c r="B9" s="25" t="s">
        <v>161</v>
      </c>
      <c r="C9" s="24"/>
      <c r="D9" s="21"/>
      <c r="E9" s="21"/>
    </row>
    <row r="10" spans="1:5">
      <c r="A10" s="24"/>
      <c r="B10" s="26" t="s">
        <v>162</v>
      </c>
      <c r="C10" s="24"/>
      <c r="D10" s="21"/>
      <c r="E10" s="21"/>
    </row>
    <row r="11" spans="1:5">
      <c r="A11" s="24"/>
      <c r="B11" s="27">
        <v>1.1000000000000001</v>
      </c>
      <c r="C11" s="28" t="s">
        <v>163</v>
      </c>
      <c r="D11" s="21"/>
      <c r="E11" s="21"/>
    </row>
    <row r="12" spans="1:5">
      <c r="A12" s="24"/>
      <c r="B12" s="27">
        <v>1.2</v>
      </c>
      <c r="C12" s="28" t="s">
        <v>164</v>
      </c>
      <c r="D12" s="21"/>
      <c r="E12" s="21"/>
    </row>
    <row r="13" spans="1:5">
      <c r="A13" s="24"/>
      <c r="B13" s="27" t="s">
        <v>165</v>
      </c>
      <c r="C13" s="28" t="s">
        <v>166</v>
      </c>
      <c r="D13" s="21"/>
      <c r="E13" s="21"/>
    </row>
    <row r="14" spans="1:5">
      <c r="A14" s="23"/>
      <c r="B14" s="23"/>
      <c r="C14" s="23"/>
      <c r="D14" s="21"/>
      <c r="E14" s="21"/>
    </row>
    <row r="15" spans="1:5" ht="15.75">
      <c r="A15" s="24"/>
      <c r="B15" s="75"/>
      <c r="C15" s="75"/>
      <c r="D15" s="21"/>
      <c r="E15" s="21"/>
    </row>
    <row r="16" spans="1:5" ht="15.75">
      <c r="A16" s="24"/>
      <c r="B16" s="76" t="s">
        <v>167</v>
      </c>
      <c r="C16" s="76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168</v>
      </c>
      <c r="C18" s="24"/>
      <c r="D18" s="21"/>
      <c r="E18" s="21"/>
    </row>
    <row r="19" spans="1:5">
      <c r="A19" s="24"/>
      <c r="B19" s="77" t="s">
        <v>169</v>
      </c>
      <c r="C19" s="77"/>
      <c r="D19" s="21"/>
      <c r="E19" s="21"/>
    </row>
    <row r="20" spans="1:5">
      <c r="A20" s="24"/>
      <c r="B20" s="77" t="s">
        <v>170</v>
      </c>
      <c r="C20" s="77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153</v>
      </c>
      <c r="C22" s="21"/>
      <c r="D22" s="21"/>
      <c r="E22" s="21"/>
    </row>
    <row r="23" spans="1:5">
      <c r="A23" s="23"/>
      <c r="B23" s="73" t="s">
        <v>171</v>
      </c>
      <c r="C23" s="73"/>
      <c r="D23" s="73"/>
      <c r="E23" s="73"/>
    </row>
    <row r="24" spans="1:5">
      <c r="A24" s="23"/>
      <c r="B24" s="73" t="s">
        <v>172</v>
      </c>
      <c r="C24" s="73"/>
      <c r="D24" s="73"/>
      <c r="E24" s="73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E6"/>
    <mergeCell ref="B15:C15"/>
    <mergeCell ref="B16:C16"/>
    <mergeCell ref="B19:C19"/>
    <mergeCell ref="B20:C20"/>
    <mergeCell ref="B23:E23"/>
  </mergeCells>
  <hyperlinks>
    <hyperlink ref="B16" r:id="rId1" xr:uid="{CB186139-D6ED-45C3-9BE2-DB798B9F777A}"/>
    <hyperlink ref="B13" location="Index!A12" display="Index" xr:uid="{1E2F007B-6354-4C89-8FE4-08EFBB463445}"/>
    <hyperlink ref="B26" r:id="rId2" display="© Commonwealth of Australia 2015" xr:uid="{DB1B3B60-8EA0-4B7A-B314-8AEE516388ED}"/>
    <hyperlink ref="B20" r:id="rId3" display="Explanatory Notes" xr:uid="{0A27C92B-DC7B-4DB6-929F-EAE11EF4C300}"/>
    <hyperlink ref="B19" r:id="rId4" xr:uid="{BAF0AD06-E5BC-417C-8CA1-954B7BAC0586}"/>
    <hyperlink ref="B19:C19" r:id="rId5" display="Summary - link to be updated for 2021" xr:uid="{581463A2-8EF3-422C-A757-6426670052B6}"/>
    <hyperlink ref="B20:C20" r:id="rId6" display="Methodology" xr:uid="{0644E49E-CE76-4DFD-8F49-29C62F05D737}"/>
    <hyperlink ref="B11" location="'Table 1.1'!C12" display="'Table 1.1'!C12" xr:uid="{9B71943E-6AF1-47F7-B79F-7CF8AF61BFBC}"/>
    <hyperlink ref="B12" location="'Table 1.2'!C12" display="'Table 1.2'!C12" xr:uid="{05CABB48-96C5-451F-B594-1230EB5A6C92}"/>
    <hyperlink ref="B24" r:id="rId7" display="or the Labour Surveys Branch at labour.statistics@abs.gov.au." xr:uid="{6259437D-DCCE-4128-80AF-7DF39B636955}"/>
    <hyperlink ref="B23:E23" r:id="rId8" display="For further information about these and related statistics visit www.abs.gov.au/about/contact-us" xr:uid="{6C1F7347-2ECE-4ED3-9475-DC55175E9FB0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6B84-E20C-405E-8D90-66440A3A914C}">
  <sheetPr>
    <pageSetUpPr fitToPage="1"/>
  </sheetPr>
  <dimension ref="A1:L37"/>
  <sheetViews>
    <sheetView zoomScaleNormal="100" workbookViewId="0">
      <pane ySplit="10" topLeftCell="A11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150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151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78" t="str">
        <f>Contents!B6</f>
        <v>Table 1. Potential workers and discouraged job seekers</v>
      </c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9" t="str">
        <f>Contents!C11</f>
        <v>Table 1.1 - February 2021</v>
      </c>
      <c r="B8" s="79"/>
      <c r="C8" s="79"/>
      <c r="D8" s="79"/>
      <c r="E8" s="79"/>
      <c r="F8" s="79"/>
      <c r="G8" s="79"/>
      <c r="H8" s="79"/>
      <c r="I8" s="35"/>
      <c r="J8" s="36"/>
      <c r="K8" s="37"/>
      <c r="L8" s="37"/>
    </row>
    <row r="9" spans="1:12">
      <c r="A9" s="38"/>
      <c r="B9" s="38"/>
      <c r="C9" s="39" t="s">
        <v>173</v>
      </c>
      <c r="D9" s="39" t="s">
        <v>174</v>
      </c>
      <c r="E9" s="39" t="s">
        <v>175</v>
      </c>
      <c r="F9" s="40"/>
      <c r="G9" s="41"/>
      <c r="H9" s="42"/>
      <c r="I9" s="43"/>
      <c r="J9" s="44"/>
      <c r="K9" s="44"/>
      <c r="L9" s="44"/>
    </row>
    <row r="10" spans="1:12">
      <c r="A10" s="38"/>
      <c r="B10" s="38"/>
      <c r="C10" s="45" t="s">
        <v>176</v>
      </c>
      <c r="D10" s="45" t="s">
        <v>176</v>
      </c>
      <c r="E10" s="45" t="s">
        <v>176</v>
      </c>
      <c r="F10" s="46"/>
      <c r="G10" s="47"/>
      <c r="H10" s="47"/>
      <c r="I10" s="47"/>
      <c r="J10" s="44"/>
      <c r="K10" s="44"/>
      <c r="L10" s="44"/>
    </row>
    <row r="11" spans="1:12">
      <c r="A11" s="48" t="s">
        <v>177</v>
      </c>
      <c r="B11" s="38"/>
      <c r="C11" s="45"/>
      <c r="D11" s="45"/>
      <c r="E11" s="45"/>
      <c r="F11" s="46"/>
      <c r="G11" s="47"/>
      <c r="H11" s="47"/>
      <c r="I11" s="47"/>
      <c r="J11" s="44"/>
      <c r="K11" s="44"/>
      <c r="L11" s="44"/>
    </row>
    <row r="12" spans="1:12">
      <c r="A12" s="49"/>
      <c r="B12" s="50" t="s">
        <v>178</v>
      </c>
      <c r="C12" s="51">
        <f>A124830726X_Latest</f>
        <v>20660.544999999998</v>
      </c>
      <c r="D12" s="51">
        <f>A124830610W_Latest</f>
        <v>10137.379000000001</v>
      </c>
      <c r="E12" s="51">
        <f>A124830686T_Latest</f>
        <v>10523.166999999999</v>
      </c>
      <c r="F12" s="52"/>
      <c r="G12" s="53"/>
      <c r="H12" s="53"/>
      <c r="I12" s="53"/>
      <c r="J12" s="54"/>
      <c r="K12" s="54"/>
      <c r="L12" s="54"/>
    </row>
    <row r="13" spans="1:12">
      <c r="A13" s="55"/>
      <c r="B13" s="56" t="s">
        <v>179</v>
      </c>
      <c r="C13" s="51">
        <f>A124830646X_Latest</f>
        <v>13304.501</v>
      </c>
      <c r="D13" s="51">
        <f>A124830670X_Latest</f>
        <v>6950.8879999999999</v>
      </c>
      <c r="E13" s="51">
        <f>A124830690J_Latest</f>
        <v>6353.6130000000003</v>
      </c>
      <c r="F13" s="57"/>
      <c r="G13" s="58"/>
      <c r="H13" s="59"/>
      <c r="I13" s="59"/>
      <c r="J13" s="59"/>
      <c r="K13" s="59"/>
      <c r="L13" s="59"/>
    </row>
    <row r="14" spans="1:12">
      <c r="A14" s="55"/>
      <c r="B14" s="60" t="s">
        <v>180</v>
      </c>
      <c r="C14" s="51">
        <f>A124830730R_Latest</f>
        <v>12964.626</v>
      </c>
      <c r="D14" s="51">
        <f>A124830774T_Latest</f>
        <v>6806.9579999999996</v>
      </c>
      <c r="E14" s="51">
        <f>A124830590X_Latest</f>
        <v>6157.6670000000004</v>
      </c>
      <c r="F14" s="57"/>
      <c r="G14" s="61"/>
      <c r="H14" s="61"/>
      <c r="I14" s="61"/>
      <c r="J14" s="62"/>
      <c r="K14" s="62"/>
      <c r="L14" s="62"/>
    </row>
    <row r="15" spans="1:12">
      <c r="A15" s="55"/>
      <c r="B15" s="63" t="s">
        <v>181</v>
      </c>
      <c r="C15" s="51">
        <f>A124830734X_Latest</f>
        <v>1922.4549999999999</v>
      </c>
      <c r="D15" s="51">
        <f>A124830530W_Latest</f>
        <v>1043.1679999999999</v>
      </c>
      <c r="E15" s="51">
        <f>A124830542F_Latest</f>
        <v>879.28700000000003</v>
      </c>
      <c r="F15" s="57"/>
      <c r="G15" s="61"/>
      <c r="H15" s="61"/>
      <c r="I15" s="61"/>
      <c r="J15" s="44"/>
      <c r="K15" s="44"/>
      <c r="L15" s="44"/>
    </row>
    <row r="16" spans="1:12">
      <c r="A16" s="55"/>
      <c r="B16" s="64" t="s">
        <v>182</v>
      </c>
      <c r="C16" s="51">
        <f>A124830650R_Latest</f>
        <v>1169.6120000000001</v>
      </c>
      <c r="D16" s="51">
        <f>A124830706R_Latest</f>
        <v>534.99900000000002</v>
      </c>
      <c r="E16" s="51">
        <f>A124830782T_Latest</f>
        <v>634.61199999999997</v>
      </c>
      <c r="F16" s="57"/>
      <c r="G16" s="61"/>
      <c r="H16" s="61"/>
      <c r="I16" s="61"/>
      <c r="J16" s="44"/>
      <c r="K16" s="44"/>
      <c r="L16" s="44"/>
    </row>
    <row r="17" spans="1:12">
      <c r="A17" s="55"/>
      <c r="B17" s="60" t="s">
        <v>183</v>
      </c>
      <c r="C17" s="51">
        <f>A124830654X_Latest</f>
        <v>339.875</v>
      </c>
      <c r="D17" s="51">
        <f>A124830710F_Latest</f>
        <v>143.929</v>
      </c>
      <c r="E17" s="51">
        <f>A124830634R_Latest</f>
        <v>195.946</v>
      </c>
      <c r="F17" s="57"/>
      <c r="G17" s="61"/>
      <c r="H17" s="61"/>
      <c r="I17" s="61"/>
      <c r="J17" s="44"/>
      <c r="K17" s="44"/>
      <c r="L17" s="44"/>
    </row>
    <row r="18" spans="1:12">
      <c r="A18" s="55"/>
      <c r="B18" s="65" t="s">
        <v>184</v>
      </c>
      <c r="C18" s="51">
        <f>A124830698A_Latest</f>
        <v>259.40300000000002</v>
      </c>
      <c r="D18" s="51">
        <f>A124830578J_Latest</f>
        <v>122.068</v>
      </c>
      <c r="E18" s="51">
        <f>A124830718X_Latest</f>
        <v>137.33600000000001</v>
      </c>
      <c r="F18" s="57"/>
      <c r="G18" s="61"/>
      <c r="H18" s="61"/>
      <c r="I18" s="61"/>
      <c r="J18" s="44"/>
      <c r="K18" s="44"/>
      <c r="L18" s="44"/>
    </row>
    <row r="19" spans="1:12">
      <c r="A19" s="55"/>
      <c r="B19" s="66" t="s">
        <v>185</v>
      </c>
      <c r="C19" s="51">
        <f>A124830602W_Latest</f>
        <v>119.517</v>
      </c>
      <c r="D19" s="51">
        <f>A124830534F_Latest</f>
        <v>60.555</v>
      </c>
      <c r="E19" s="51">
        <f>A124830786A_Latest</f>
        <v>58.963000000000001</v>
      </c>
      <c r="F19" s="57"/>
      <c r="G19" s="61"/>
      <c r="H19" s="61"/>
      <c r="I19" s="61"/>
      <c r="J19" s="44"/>
      <c r="K19" s="44"/>
      <c r="L19" s="44"/>
    </row>
    <row r="20" spans="1:12">
      <c r="A20" s="55"/>
      <c r="B20" s="66" t="s">
        <v>186</v>
      </c>
      <c r="C20" s="51">
        <f>A124830738J_Latest</f>
        <v>139.886</v>
      </c>
      <c r="D20" s="51">
        <f>A124830614F_Latest</f>
        <v>61.512999999999998</v>
      </c>
      <c r="E20" s="51">
        <f>A124830546R_Latest</f>
        <v>78.373000000000005</v>
      </c>
      <c r="F20" s="57"/>
      <c r="G20" s="61"/>
      <c r="H20" s="61"/>
      <c r="I20" s="61"/>
      <c r="J20" s="44"/>
      <c r="K20" s="44"/>
      <c r="L20" s="44"/>
    </row>
    <row r="21" spans="1:12">
      <c r="A21" s="55"/>
      <c r="B21" s="65" t="s">
        <v>187</v>
      </c>
      <c r="C21" s="51">
        <f>A124830702F_Latest</f>
        <v>80.471999999999994</v>
      </c>
      <c r="D21" s="51">
        <f>A124830562R_Latest</f>
        <v>21.861999999999998</v>
      </c>
      <c r="E21" s="51">
        <f>A124830594J_Latest</f>
        <v>58.61</v>
      </c>
      <c r="F21" s="57"/>
      <c r="G21" s="61"/>
      <c r="H21" s="61"/>
      <c r="I21" s="61"/>
      <c r="J21" s="44"/>
      <c r="K21" s="44"/>
      <c r="L21" s="44"/>
    </row>
    <row r="22" spans="1:12">
      <c r="A22" s="55"/>
      <c r="B22" s="56" t="s">
        <v>188</v>
      </c>
      <c r="C22" s="51">
        <f>A124830766T_Latest</f>
        <v>7356.0450000000001</v>
      </c>
      <c r="D22" s="51">
        <f>A124830618R_Latest</f>
        <v>3186.491</v>
      </c>
      <c r="E22" s="51">
        <f>A124830694T_Latest</f>
        <v>4169.5540000000001</v>
      </c>
      <c r="F22" s="57"/>
      <c r="G22" s="61"/>
      <c r="H22" s="61"/>
      <c r="I22" s="61"/>
      <c r="J22" s="44"/>
      <c r="K22" s="44"/>
      <c r="L22" s="44"/>
    </row>
    <row r="23" spans="1:12">
      <c r="A23" s="55"/>
      <c r="B23" s="67" t="s">
        <v>189</v>
      </c>
      <c r="C23" s="51">
        <f>A124830606F_Latest</f>
        <v>1843.788</v>
      </c>
      <c r="D23" s="51">
        <f>A124830582X_Latest</f>
        <v>818.67899999999997</v>
      </c>
      <c r="E23" s="51">
        <f>A124830598T_Latest</f>
        <v>1025.1089999999999</v>
      </c>
      <c r="F23" s="57"/>
      <c r="G23" s="61"/>
      <c r="H23" s="61"/>
      <c r="I23" s="61"/>
      <c r="J23" s="44"/>
      <c r="K23" s="44"/>
      <c r="L23" s="44"/>
    </row>
    <row r="24" spans="1:12">
      <c r="A24" s="55"/>
      <c r="B24" s="65" t="s">
        <v>190</v>
      </c>
      <c r="C24" s="51">
        <f>A124830518F_Latest</f>
        <v>744.39400000000001</v>
      </c>
      <c r="D24" s="51">
        <f>A124830622F_Latest</f>
        <v>400.27699999999999</v>
      </c>
      <c r="E24" s="51">
        <f>A124830750X_Latest</f>
        <v>344.11700000000002</v>
      </c>
      <c r="F24" s="57"/>
      <c r="G24" s="61"/>
      <c r="H24" s="61"/>
      <c r="I24" s="61"/>
      <c r="J24" s="44"/>
      <c r="K24" s="44"/>
      <c r="L24" s="44"/>
    </row>
    <row r="25" spans="1:12">
      <c r="A25" s="55"/>
      <c r="B25" s="64" t="s">
        <v>191</v>
      </c>
      <c r="C25" s="51">
        <f>A124830554R_Latest</f>
        <v>688.125</v>
      </c>
      <c r="D25" s="51">
        <f>A124830674J_Latest</f>
        <v>381.90100000000001</v>
      </c>
      <c r="E25" s="51">
        <f>A124830550F_Latest</f>
        <v>306.22399999999999</v>
      </c>
      <c r="F25" s="51"/>
      <c r="G25" s="51"/>
      <c r="H25" s="51"/>
      <c r="I25" s="57"/>
      <c r="J25" s="61"/>
      <c r="K25" s="61"/>
      <c r="L25" s="61"/>
    </row>
    <row r="26" spans="1:12">
      <c r="A26" s="55"/>
      <c r="B26" s="66" t="s">
        <v>192</v>
      </c>
      <c r="C26" s="51">
        <f>A124830658J_Latest</f>
        <v>56.268999999999998</v>
      </c>
      <c r="D26" s="51">
        <f>A124830626R_Latest</f>
        <v>18.376000000000001</v>
      </c>
      <c r="E26" s="51">
        <f>A124830754J_Latest</f>
        <v>37.893000000000001</v>
      </c>
      <c r="F26" s="51"/>
      <c r="G26" s="51"/>
      <c r="H26" s="51"/>
      <c r="I26" s="57"/>
      <c r="J26" s="61"/>
      <c r="K26" s="61"/>
      <c r="L26" s="61"/>
    </row>
    <row r="27" spans="1:12">
      <c r="A27" s="55"/>
      <c r="B27" s="65" t="s">
        <v>193</v>
      </c>
      <c r="C27" s="51">
        <f>A124830558X_Latest</f>
        <v>18.513000000000002</v>
      </c>
      <c r="D27" s="51">
        <f>A124830586J_Latest</f>
        <v>6.69</v>
      </c>
      <c r="E27" s="51">
        <f>A124830638X_Latest</f>
        <v>11.823</v>
      </c>
      <c r="F27" s="51"/>
      <c r="G27" s="51"/>
      <c r="H27" s="51"/>
      <c r="I27" s="57"/>
      <c r="J27" s="61"/>
      <c r="K27" s="61"/>
      <c r="L27" s="61"/>
    </row>
    <row r="28" spans="1:12">
      <c r="A28" s="55"/>
      <c r="B28" s="65" t="s">
        <v>194</v>
      </c>
      <c r="C28" s="51">
        <f>A124830662X_Latest</f>
        <v>862.23199999999997</v>
      </c>
      <c r="D28" s="51">
        <f>A124830714R_Latest</f>
        <v>337.149</v>
      </c>
      <c r="E28" s="51">
        <f>A124830570R_Latest</f>
        <v>525.08299999999997</v>
      </c>
      <c r="F28" s="51"/>
      <c r="G28" s="51"/>
      <c r="H28" s="51"/>
      <c r="I28" s="57"/>
      <c r="J28" s="61"/>
      <c r="K28" s="61"/>
      <c r="L28" s="61"/>
    </row>
    <row r="29" spans="1:12">
      <c r="A29" s="55"/>
      <c r="B29" s="66" t="s">
        <v>195</v>
      </c>
      <c r="C29" s="51">
        <f>A124830666J_Latest</f>
        <v>113.006</v>
      </c>
      <c r="D29" s="51">
        <f>A124830678T_Latest</f>
        <v>52.136000000000003</v>
      </c>
      <c r="E29" s="51">
        <f>A124830722R_Latest</f>
        <v>60.87</v>
      </c>
      <c r="F29" s="51"/>
      <c r="G29" s="51"/>
      <c r="H29" s="51"/>
      <c r="I29" s="57"/>
      <c r="J29" s="61"/>
      <c r="K29" s="61"/>
      <c r="L29" s="61"/>
    </row>
    <row r="30" spans="1:12">
      <c r="A30" s="55"/>
      <c r="B30" s="66" t="s">
        <v>196</v>
      </c>
      <c r="C30" s="51">
        <f>A124830770J_Latest</f>
        <v>749.226</v>
      </c>
      <c r="D30" s="51">
        <f>A124830682J_Latest</f>
        <v>285.01299999999998</v>
      </c>
      <c r="E30" s="51">
        <f>A124830790T_Latest</f>
        <v>464.21300000000002</v>
      </c>
      <c r="F30" s="51"/>
      <c r="G30" s="51"/>
      <c r="H30" s="51"/>
      <c r="I30" s="57"/>
      <c r="J30" s="61"/>
      <c r="K30" s="61"/>
      <c r="L30" s="61"/>
    </row>
    <row r="31" spans="1:12">
      <c r="A31" s="55"/>
      <c r="B31" s="65" t="s">
        <v>197</v>
      </c>
      <c r="C31" s="51">
        <f>A124830522W_Latest</f>
        <v>218.649</v>
      </c>
      <c r="D31" s="51">
        <f>A124830778A_Latest</f>
        <v>74.563000000000002</v>
      </c>
      <c r="E31" s="51">
        <f>A124830574X_Latest</f>
        <v>144.08500000000001</v>
      </c>
      <c r="F31" s="51"/>
      <c r="G31" s="51"/>
      <c r="H31" s="51"/>
      <c r="I31" s="57"/>
      <c r="J31" s="61"/>
      <c r="K31" s="61"/>
      <c r="L31" s="61"/>
    </row>
    <row r="32" spans="1:12">
      <c r="A32" s="55"/>
      <c r="B32" s="67" t="s">
        <v>198</v>
      </c>
      <c r="C32" s="51">
        <f>A124830742X_Latest</f>
        <v>5512.2569999999996</v>
      </c>
      <c r="D32" s="51">
        <f>A124830538R_Latest</f>
        <v>2367.8119999999999</v>
      </c>
      <c r="E32" s="51">
        <f>A124830642R_Latest</f>
        <v>3144.4450000000002</v>
      </c>
      <c r="F32" s="51"/>
      <c r="G32" s="51"/>
      <c r="H32" s="51"/>
      <c r="I32" s="57"/>
      <c r="J32" s="61"/>
      <c r="K32" s="61"/>
      <c r="L32" s="61"/>
    </row>
    <row r="33" spans="1:12">
      <c r="A33" s="55"/>
      <c r="B33" s="65" t="s">
        <v>199</v>
      </c>
      <c r="C33" s="51">
        <f>A124830746J_Latest</f>
        <v>4826.26</v>
      </c>
      <c r="D33" s="51">
        <f>A124830630F_Latest</f>
        <v>2041.309</v>
      </c>
      <c r="E33" s="51">
        <f>A124830758T_Latest</f>
        <v>2784.9520000000002</v>
      </c>
      <c r="F33" s="51"/>
      <c r="G33" s="51"/>
      <c r="H33" s="51"/>
      <c r="I33" s="57"/>
      <c r="J33" s="61"/>
      <c r="K33" s="61"/>
      <c r="L33" s="61"/>
    </row>
    <row r="34" spans="1:12">
      <c r="A34" s="55"/>
      <c r="B34" s="65" t="s">
        <v>200</v>
      </c>
      <c r="C34" s="51">
        <f>A124830526F_Latest</f>
        <v>685.99699999999996</v>
      </c>
      <c r="D34" s="51">
        <f>A124830566X_Latest</f>
        <v>326.50299999999999</v>
      </c>
      <c r="E34" s="51">
        <f>A124830762J_Latest</f>
        <v>359.49299999999999</v>
      </c>
      <c r="F34" s="51"/>
      <c r="G34" s="51"/>
      <c r="H34" s="51"/>
      <c r="I34" s="57"/>
      <c r="J34" s="61"/>
      <c r="K34" s="61"/>
      <c r="L34" s="61"/>
    </row>
    <row r="35" spans="1:12">
      <c r="A35" s="68"/>
      <c r="B35" s="54"/>
      <c r="C35" s="69"/>
      <c r="D35" s="69"/>
      <c r="E35" s="69"/>
      <c r="F35" s="69"/>
      <c r="G35" s="69"/>
      <c r="H35" s="70"/>
      <c r="I35" s="57"/>
      <c r="J35" s="44"/>
      <c r="K35" s="44"/>
      <c r="L35" s="44"/>
    </row>
    <row r="36" spans="1:12">
      <c r="A36" s="44"/>
      <c r="B36" s="44"/>
      <c r="C36" s="44"/>
      <c r="D36" s="44"/>
      <c r="E36" s="44"/>
      <c r="F36" s="44"/>
      <c r="G36" s="44"/>
      <c r="H36" s="44"/>
      <c r="I36" s="71"/>
      <c r="J36" s="44"/>
      <c r="K36" s="44"/>
      <c r="L36" s="44"/>
    </row>
    <row r="37" spans="1:12">
      <c r="A37" s="30" t="s">
        <v>201</v>
      </c>
      <c r="B37" s="44"/>
      <c r="C37" s="44"/>
      <c r="D37" s="44"/>
      <c r="E37" s="44"/>
      <c r="F37" s="44"/>
      <c r="G37" s="44"/>
      <c r="H37" s="44"/>
      <c r="I37" s="71"/>
      <c r="J37" s="44"/>
      <c r="K37" s="44"/>
      <c r="L37" s="44"/>
    </row>
  </sheetData>
  <mergeCells count="2">
    <mergeCell ref="B6:L6"/>
    <mergeCell ref="A8:H8"/>
  </mergeCells>
  <hyperlinks>
    <hyperlink ref="A37" r:id="rId1" display="© Commonwealth of Australia 2015" xr:uid="{8DC74508-891D-4D3C-8DD5-0C7B9346F07D}"/>
  </hyperlinks>
  <pageMargins left="0.74803149606299213" right="0.74803149606299213" top="0.98425196850393704" bottom="0.98425196850393704" header="0.51181102362204722" footer="0.51181102362204722"/>
  <pageSetup paperSize="8" scale="59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6668-621D-40A5-A7EF-A5FC2CCB2971}">
  <sheetPr>
    <pageSetUpPr fitToPage="1"/>
  </sheetPr>
  <dimension ref="A1:L37"/>
  <sheetViews>
    <sheetView zoomScaleNormal="100" workbookViewId="0">
      <pane ySplit="10" topLeftCell="A11" activePane="bottomLeft" state="frozen"/>
      <selection activeCell="Z1" sqref="Z1"/>
      <selection pane="bottomLeft" activeCell="B1" sqref="B1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150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151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78" t="str">
        <f>Contents!B6</f>
        <v>Table 1. Potential workers and discouraged job seekers</v>
      </c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9" t="str">
        <f>Contents!C12</f>
        <v>Table 1.2 - Time Series IDs</v>
      </c>
      <c r="B8" s="79"/>
      <c r="C8" s="79"/>
      <c r="D8" s="79"/>
      <c r="E8" s="79"/>
      <c r="F8" s="79"/>
      <c r="G8" s="79"/>
      <c r="H8" s="79"/>
      <c r="I8" s="35"/>
      <c r="J8" s="36"/>
      <c r="K8" s="37"/>
      <c r="L8" s="37"/>
    </row>
    <row r="9" spans="1:12">
      <c r="A9" s="38"/>
      <c r="B9" s="38"/>
      <c r="C9" s="39" t="s">
        <v>173</v>
      </c>
      <c r="D9" s="39" t="s">
        <v>174</v>
      </c>
      <c r="E9" s="39" t="s">
        <v>175</v>
      </c>
      <c r="F9" s="40"/>
      <c r="G9" s="41"/>
      <c r="H9" s="42"/>
      <c r="I9" s="43"/>
      <c r="J9" s="44"/>
      <c r="K9" s="44"/>
      <c r="L9" s="44"/>
    </row>
    <row r="10" spans="1:12">
      <c r="A10" s="38"/>
      <c r="B10" s="38"/>
      <c r="C10" s="45" t="s">
        <v>176</v>
      </c>
      <c r="D10" s="45" t="s">
        <v>176</v>
      </c>
      <c r="E10" s="45" t="s">
        <v>176</v>
      </c>
      <c r="F10" s="46"/>
      <c r="G10" s="47"/>
      <c r="H10" s="47"/>
      <c r="I10" s="47"/>
      <c r="J10" s="44"/>
      <c r="K10" s="44"/>
      <c r="L10" s="44"/>
    </row>
    <row r="11" spans="1:12">
      <c r="A11" s="48" t="s">
        <v>177</v>
      </c>
      <c r="B11" s="38"/>
      <c r="C11" s="45"/>
      <c r="D11" s="45"/>
      <c r="E11" s="45"/>
      <c r="F11" s="46"/>
      <c r="G11" s="47"/>
      <c r="H11" s="47"/>
      <c r="I11" s="47"/>
      <c r="J11" s="44"/>
      <c r="K11" s="44"/>
      <c r="L11" s="44"/>
    </row>
    <row r="12" spans="1:12">
      <c r="A12" s="49"/>
      <c r="B12" s="50" t="s">
        <v>178</v>
      </c>
      <c r="C12" s="19" t="s">
        <v>81</v>
      </c>
      <c r="D12" s="19" t="s">
        <v>82</v>
      </c>
      <c r="E12" s="19" t="s">
        <v>83</v>
      </c>
      <c r="F12" s="72"/>
      <c r="G12" s="72"/>
      <c r="H12" s="72"/>
      <c r="I12" s="53"/>
      <c r="J12" s="54"/>
      <c r="K12" s="54"/>
      <c r="L12" s="54"/>
    </row>
    <row r="13" spans="1:12">
      <c r="A13" s="55"/>
      <c r="B13" s="56" t="s">
        <v>179</v>
      </c>
      <c r="C13" s="19" t="s">
        <v>84</v>
      </c>
      <c r="D13" s="19" t="s">
        <v>85</v>
      </c>
      <c r="E13" s="19" t="s">
        <v>86</v>
      </c>
      <c r="F13" s="72"/>
      <c r="G13" s="72"/>
      <c r="H13" s="72"/>
      <c r="I13" s="59"/>
      <c r="J13" s="59"/>
      <c r="K13" s="59"/>
      <c r="L13" s="59"/>
    </row>
    <row r="14" spans="1:12">
      <c r="A14" s="55"/>
      <c r="B14" s="60" t="s">
        <v>180</v>
      </c>
      <c r="C14" s="19" t="s">
        <v>87</v>
      </c>
      <c r="D14" s="19" t="s">
        <v>88</v>
      </c>
      <c r="E14" s="19" t="s">
        <v>89</v>
      </c>
      <c r="F14" s="72"/>
      <c r="G14" s="72"/>
      <c r="H14" s="72"/>
      <c r="I14" s="61"/>
      <c r="J14" s="62"/>
      <c r="K14" s="62"/>
      <c r="L14" s="62"/>
    </row>
    <row r="15" spans="1:12">
      <c r="A15" s="55"/>
      <c r="B15" s="63" t="s">
        <v>181</v>
      </c>
      <c r="C15" s="19" t="s">
        <v>90</v>
      </c>
      <c r="D15" s="19" t="s">
        <v>91</v>
      </c>
      <c r="E15" s="19" t="s">
        <v>92</v>
      </c>
      <c r="F15" s="72"/>
      <c r="G15" s="72"/>
      <c r="H15" s="72"/>
      <c r="I15" s="61"/>
      <c r="J15" s="44"/>
      <c r="K15" s="44"/>
      <c r="L15" s="44"/>
    </row>
    <row r="16" spans="1:12">
      <c r="A16" s="55"/>
      <c r="B16" s="64" t="s">
        <v>182</v>
      </c>
      <c r="C16" s="19" t="s">
        <v>93</v>
      </c>
      <c r="D16" s="19" t="s">
        <v>94</v>
      </c>
      <c r="E16" s="19" t="s">
        <v>95</v>
      </c>
      <c r="F16" s="72"/>
      <c r="G16" s="72"/>
      <c r="H16" s="72"/>
      <c r="I16" s="61"/>
      <c r="J16" s="44"/>
      <c r="K16" s="44"/>
      <c r="L16" s="44"/>
    </row>
    <row r="17" spans="1:12">
      <c r="A17" s="55"/>
      <c r="B17" s="60" t="s">
        <v>183</v>
      </c>
      <c r="C17" s="19" t="s">
        <v>96</v>
      </c>
      <c r="D17" s="19" t="s">
        <v>97</v>
      </c>
      <c r="E17" s="19" t="s">
        <v>98</v>
      </c>
      <c r="F17" s="72"/>
      <c r="G17" s="72"/>
      <c r="H17" s="72"/>
      <c r="I17" s="61"/>
      <c r="J17" s="44"/>
      <c r="K17" s="44"/>
      <c r="L17" s="44"/>
    </row>
    <row r="18" spans="1:12">
      <c r="A18" s="55"/>
      <c r="B18" s="65" t="s">
        <v>184</v>
      </c>
      <c r="C18" s="19" t="s">
        <v>99</v>
      </c>
      <c r="D18" s="19" t="s">
        <v>100</v>
      </c>
      <c r="E18" s="19" t="s">
        <v>101</v>
      </c>
      <c r="F18" s="72"/>
      <c r="G18" s="72"/>
      <c r="H18" s="72"/>
      <c r="I18" s="61"/>
      <c r="J18" s="44"/>
      <c r="K18" s="44"/>
      <c r="L18" s="44"/>
    </row>
    <row r="19" spans="1:12">
      <c r="A19" s="55"/>
      <c r="B19" s="66" t="s">
        <v>185</v>
      </c>
      <c r="C19" s="19" t="s">
        <v>102</v>
      </c>
      <c r="D19" s="19" t="s">
        <v>103</v>
      </c>
      <c r="E19" s="19" t="s">
        <v>104</v>
      </c>
      <c r="F19" s="72"/>
      <c r="G19" s="72"/>
      <c r="H19" s="72"/>
      <c r="I19" s="61"/>
      <c r="J19" s="44"/>
      <c r="K19" s="44"/>
      <c r="L19" s="44"/>
    </row>
    <row r="20" spans="1:12">
      <c r="A20" s="55"/>
      <c r="B20" s="66" t="s">
        <v>186</v>
      </c>
      <c r="C20" s="19" t="s">
        <v>105</v>
      </c>
      <c r="D20" s="19" t="s">
        <v>106</v>
      </c>
      <c r="E20" s="19" t="s">
        <v>107</v>
      </c>
      <c r="F20" s="72"/>
      <c r="G20" s="72"/>
      <c r="H20" s="72"/>
      <c r="I20" s="61"/>
      <c r="J20" s="44"/>
      <c r="K20" s="44"/>
      <c r="L20" s="44"/>
    </row>
    <row r="21" spans="1:12">
      <c r="A21" s="55"/>
      <c r="B21" s="65" t="s">
        <v>187</v>
      </c>
      <c r="C21" s="19" t="s">
        <v>108</v>
      </c>
      <c r="D21" s="19" t="s">
        <v>109</v>
      </c>
      <c r="E21" s="19" t="s">
        <v>110</v>
      </c>
      <c r="F21" s="72"/>
      <c r="G21" s="72"/>
      <c r="H21" s="72"/>
      <c r="I21" s="61"/>
      <c r="J21" s="44"/>
      <c r="K21" s="44"/>
      <c r="L21" s="44"/>
    </row>
    <row r="22" spans="1:12">
      <c r="A22" s="55"/>
      <c r="B22" s="56" t="s">
        <v>188</v>
      </c>
      <c r="C22" s="19" t="s">
        <v>111</v>
      </c>
      <c r="D22" s="19" t="s">
        <v>112</v>
      </c>
      <c r="E22" s="19" t="s">
        <v>113</v>
      </c>
      <c r="F22" s="72"/>
      <c r="G22" s="72"/>
      <c r="H22" s="72"/>
      <c r="I22" s="61"/>
      <c r="J22" s="44"/>
      <c r="K22" s="44"/>
      <c r="L22" s="44"/>
    </row>
    <row r="23" spans="1:12">
      <c r="A23" s="55"/>
      <c r="B23" s="67" t="s">
        <v>189</v>
      </c>
      <c r="C23" s="19" t="s">
        <v>114</v>
      </c>
      <c r="D23" s="19" t="s">
        <v>115</v>
      </c>
      <c r="E23" s="19" t="s">
        <v>116</v>
      </c>
      <c r="F23" s="72"/>
      <c r="G23" s="72"/>
      <c r="H23" s="72"/>
      <c r="I23" s="61"/>
      <c r="J23" s="44"/>
      <c r="K23" s="44"/>
      <c r="L23" s="44"/>
    </row>
    <row r="24" spans="1:12">
      <c r="A24" s="55"/>
      <c r="B24" s="65" t="s">
        <v>190</v>
      </c>
      <c r="C24" s="19" t="s">
        <v>117</v>
      </c>
      <c r="D24" s="19" t="s">
        <v>118</v>
      </c>
      <c r="E24" s="19" t="s">
        <v>119</v>
      </c>
      <c r="F24" s="72"/>
      <c r="G24" s="72"/>
      <c r="H24" s="72"/>
      <c r="I24" s="61"/>
      <c r="J24" s="44"/>
      <c r="K24" s="44"/>
      <c r="L24" s="44"/>
    </row>
    <row r="25" spans="1:12">
      <c r="A25" s="55"/>
      <c r="B25" s="64" t="s">
        <v>191</v>
      </c>
      <c r="C25" s="19" t="s">
        <v>120</v>
      </c>
      <c r="D25" s="19" t="s">
        <v>121</v>
      </c>
      <c r="E25" s="19" t="s">
        <v>122</v>
      </c>
      <c r="F25" s="72"/>
      <c r="G25" s="72"/>
      <c r="H25" s="72"/>
      <c r="I25" s="57"/>
      <c r="J25" s="61"/>
      <c r="K25" s="61"/>
      <c r="L25" s="61"/>
    </row>
    <row r="26" spans="1:12">
      <c r="A26" s="55"/>
      <c r="B26" s="66" t="s">
        <v>192</v>
      </c>
      <c r="C26" s="19" t="s">
        <v>123</v>
      </c>
      <c r="D26" s="19" t="s">
        <v>124</v>
      </c>
      <c r="E26" s="19" t="s">
        <v>125</v>
      </c>
      <c r="F26" s="72"/>
      <c r="G26" s="72"/>
      <c r="H26" s="72"/>
      <c r="I26" s="57"/>
      <c r="J26" s="61"/>
      <c r="K26" s="61"/>
      <c r="L26" s="61"/>
    </row>
    <row r="27" spans="1:12">
      <c r="A27" s="55"/>
      <c r="B27" s="65" t="s">
        <v>193</v>
      </c>
      <c r="C27" s="19" t="s">
        <v>126</v>
      </c>
      <c r="D27" s="19" t="s">
        <v>127</v>
      </c>
      <c r="E27" s="19" t="s">
        <v>128</v>
      </c>
      <c r="F27" s="72"/>
      <c r="G27" s="72"/>
      <c r="H27" s="72"/>
      <c r="I27" s="57"/>
      <c r="J27" s="61"/>
      <c r="K27" s="61"/>
      <c r="L27" s="61"/>
    </row>
    <row r="28" spans="1:12">
      <c r="A28" s="55"/>
      <c r="B28" s="65" t="s">
        <v>194</v>
      </c>
      <c r="C28" s="19" t="s">
        <v>129</v>
      </c>
      <c r="D28" s="19" t="s">
        <v>130</v>
      </c>
      <c r="E28" s="19" t="s">
        <v>131</v>
      </c>
      <c r="F28" s="72"/>
      <c r="G28" s="72"/>
      <c r="H28" s="72"/>
      <c r="I28" s="57"/>
      <c r="J28" s="61"/>
      <c r="K28" s="61"/>
      <c r="L28" s="61"/>
    </row>
    <row r="29" spans="1:12">
      <c r="A29" s="55"/>
      <c r="B29" s="66" t="s">
        <v>195</v>
      </c>
      <c r="C29" s="19" t="s">
        <v>132</v>
      </c>
      <c r="D29" s="19" t="s">
        <v>133</v>
      </c>
      <c r="E29" s="19" t="s">
        <v>134</v>
      </c>
      <c r="F29" s="72"/>
      <c r="G29" s="72"/>
      <c r="H29" s="72"/>
      <c r="I29" s="57"/>
      <c r="J29" s="61"/>
      <c r="K29" s="61"/>
      <c r="L29" s="61"/>
    </row>
    <row r="30" spans="1:12">
      <c r="A30" s="55"/>
      <c r="B30" s="66" t="s">
        <v>196</v>
      </c>
      <c r="C30" s="19" t="s">
        <v>135</v>
      </c>
      <c r="D30" s="19" t="s">
        <v>136</v>
      </c>
      <c r="E30" s="19" t="s">
        <v>137</v>
      </c>
      <c r="F30" s="72"/>
      <c r="G30" s="72"/>
      <c r="H30" s="72"/>
      <c r="I30" s="57"/>
      <c r="J30" s="61"/>
      <c r="K30" s="61"/>
      <c r="L30" s="61"/>
    </row>
    <row r="31" spans="1:12">
      <c r="A31" s="55"/>
      <c r="B31" s="65" t="s">
        <v>197</v>
      </c>
      <c r="C31" s="19" t="s">
        <v>138</v>
      </c>
      <c r="D31" s="19" t="s">
        <v>139</v>
      </c>
      <c r="E31" s="19" t="s">
        <v>140</v>
      </c>
      <c r="F31" s="72"/>
      <c r="G31" s="72"/>
      <c r="H31" s="72"/>
      <c r="I31" s="57"/>
      <c r="J31" s="61"/>
      <c r="K31" s="61"/>
      <c r="L31" s="61"/>
    </row>
    <row r="32" spans="1:12">
      <c r="A32" s="55"/>
      <c r="B32" s="67" t="s">
        <v>198</v>
      </c>
      <c r="C32" s="19" t="s">
        <v>141</v>
      </c>
      <c r="D32" s="19" t="s">
        <v>142</v>
      </c>
      <c r="E32" s="19" t="s">
        <v>143</v>
      </c>
      <c r="F32" s="72"/>
      <c r="G32" s="72"/>
      <c r="H32" s="72"/>
      <c r="I32" s="57"/>
      <c r="J32" s="61"/>
      <c r="K32" s="61"/>
      <c r="L32" s="61"/>
    </row>
    <row r="33" spans="1:12">
      <c r="A33" s="55"/>
      <c r="B33" s="65" t="s">
        <v>199</v>
      </c>
      <c r="C33" s="19" t="s">
        <v>144</v>
      </c>
      <c r="D33" s="19" t="s">
        <v>145</v>
      </c>
      <c r="E33" s="19" t="s">
        <v>146</v>
      </c>
      <c r="F33" s="72"/>
      <c r="G33" s="72"/>
      <c r="H33" s="72"/>
      <c r="I33" s="57"/>
      <c r="J33" s="61"/>
      <c r="K33" s="61"/>
      <c r="L33" s="61"/>
    </row>
    <row r="34" spans="1:12">
      <c r="A34" s="55"/>
      <c r="B34" s="65" t="s">
        <v>200</v>
      </c>
      <c r="C34" s="19" t="s">
        <v>147</v>
      </c>
      <c r="D34" s="19" t="s">
        <v>148</v>
      </c>
      <c r="E34" s="19" t="s">
        <v>149</v>
      </c>
      <c r="F34" s="72"/>
      <c r="G34" s="72"/>
      <c r="H34" s="72"/>
      <c r="I34" s="57"/>
      <c r="J34" s="61"/>
      <c r="K34" s="61"/>
      <c r="L34" s="61"/>
    </row>
    <row r="35" spans="1:12">
      <c r="A35" s="68"/>
      <c r="B35" s="54"/>
      <c r="C35" s="69"/>
      <c r="D35" s="69"/>
      <c r="E35" s="69"/>
      <c r="F35" s="69"/>
      <c r="G35" s="69"/>
      <c r="H35" s="70"/>
      <c r="I35" s="57"/>
      <c r="J35" s="44"/>
      <c r="K35" s="44"/>
      <c r="L35" s="44"/>
    </row>
    <row r="36" spans="1:12">
      <c r="A36" s="44"/>
      <c r="B36" s="44"/>
      <c r="C36" s="44"/>
      <c r="D36" s="44"/>
      <c r="E36" s="44"/>
      <c r="F36" s="44"/>
      <c r="G36" s="44"/>
      <c r="H36" s="44"/>
      <c r="I36" s="71"/>
      <c r="J36" s="44"/>
      <c r="K36" s="44"/>
      <c r="L36" s="44"/>
    </row>
    <row r="37" spans="1:12">
      <c r="A37" s="30" t="s">
        <v>201</v>
      </c>
      <c r="B37" s="44"/>
      <c r="C37" s="44"/>
      <c r="D37" s="44"/>
      <c r="E37" s="44"/>
      <c r="F37" s="44"/>
      <c r="G37" s="44"/>
      <c r="H37" s="44"/>
      <c r="I37" s="71"/>
      <c r="J37" s="44"/>
      <c r="K37" s="44"/>
      <c r="L37" s="44"/>
    </row>
  </sheetData>
  <mergeCells count="2">
    <mergeCell ref="B6:L6"/>
    <mergeCell ref="A8:H8"/>
  </mergeCells>
  <hyperlinks>
    <hyperlink ref="A37" r:id="rId1" display="© Commonwealth of Australia 2015" xr:uid="{D7075612-8140-49F9-BAF6-DD03C80E60F2}"/>
    <hyperlink ref="C12" location="A124830726X" display="A124830726X" xr:uid="{390391ED-DDAA-4171-B10C-C1CC38AB748E}"/>
    <hyperlink ref="C13" location="A124830646X" display="A124830646X" xr:uid="{FE7A325C-0171-4935-B00D-8ED36652717E}"/>
    <hyperlink ref="C14" location="A124830730R" display="A124830730R" xr:uid="{C64B0232-5707-488C-8C3E-BF3E0D656FA9}"/>
    <hyperlink ref="C15" location="A124830734X" display="A124830734X" xr:uid="{EDDC4B55-C5A2-4288-BE73-584BF3781288}"/>
    <hyperlink ref="C16" location="A124830650R" display="A124830650R" xr:uid="{6731F26E-C68F-4A9F-8BAB-A721D57D3073}"/>
    <hyperlink ref="C17" location="A124830654X" display="A124830654X" xr:uid="{E9797035-46B4-4965-80F6-7C51E3650E54}"/>
    <hyperlink ref="C18" location="A124830698A" display="A124830698A" xr:uid="{F0381CB3-4AC8-4E70-B7D9-24C2005C475C}"/>
    <hyperlink ref="C19" location="A124830602W" display="A124830602W" xr:uid="{1176FCD1-2AB5-49C9-8064-62AC59C2E907}"/>
    <hyperlink ref="C20" location="A124830738J" display="A124830738J" xr:uid="{6C2B7A47-A5D0-44A9-BC41-A833979461BF}"/>
    <hyperlink ref="C21" location="A124830702F" display="A124830702F" xr:uid="{31A77017-D1F9-494C-988E-C7036950FE95}"/>
    <hyperlink ref="C22" location="A124830766T" display="A124830766T" xr:uid="{704796EF-9C6D-4958-B83A-6FBCB977B9A2}"/>
    <hyperlink ref="C23" location="A124830606F" display="A124830606F" xr:uid="{C7EB5C0F-F9AA-4A9E-B31D-ED2B77369F42}"/>
    <hyperlink ref="C24" location="A124830518F" display="A124830518F" xr:uid="{B4D3100C-971D-44B1-B289-92258741AAC7}"/>
    <hyperlink ref="C25" location="A124830554R" display="A124830554R" xr:uid="{17D280F1-08C7-4689-B806-138F844447FB}"/>
    <hyperlink ref="C26" location="A124830658J" display="A124830658J" xr:uid="{E9DDC249-6C5E-4347-BF77-E27B7D1F00A6}"/>
    <hyperlink ref="C27" location="A124830558X" display="A124830558X" xr:uid="{3654DA52-74B2-4496-BE10-E628366DAF3D}"/>
    <hyperlink ref="C28" location="A124830662X" display="A124830662X" xr:uid="{037AB6BC-9C27-4563-B687-7B0EE5DCAF64}"/>
    <hyperlink ref="C29" location="A124830666J" display="A124830666J" xr:uid="{E421E6FB-1F9E-463D-811F-876258FA863F}"/>
    <hyperlink ref="C30" location="A124830770J" display="A124830770J" xr:uid="{8D8308E3-1D00-46E0-A132-AEE1E8E3319B}"/>
    <hyperlink ref="C31" location="A124830522W" display="A124830522W" xr:uid="{8E5C932E-604F-48B2-ABC1-A531C37F1F06}"/>
    <hyperlink ref="C32" location="A124830742X" display="A124830742X" xr:uid="{395A0C13-BC24-4D03-B15F-1710A2EF3433}"/>
    <hyperlink ref="C33" location="A124830746J" display="A124830746J" xr:uid="{AE4C8985-8B71-4E92-BAF3-F5BDF11C5CE1}"/>
    <hyperlink ref="C34" location="A124830526F" display="A124830526F" xr:uid="{2B4EC82D-8275-407C-A301-E317DC363989}"/>
    <hyperlink ref="D12" location="A124830610W" display="A124830610W" xr:uid="{7B7851E4-8558-4929-85AF-099AD4E18EBA}"/>
    <hyperlink ref="D13" location="A124830670X" display="A124830670X" xr:uid="{9B4C63CE-F1A2-41CF-9771-7C4DE4EBB260}"/>
    <hyperlink ref="D14" location="A124830774T" display="A124830774T" xr:uid="{A0F5AF50-E59C-4580-8370-6060B3E0FA2B}"/>
    <hyperlink ref="D15" location="A124830530W" display="A124830530W" xr:uid="{D93F3BD2-E134-45A7-8F50-9144967A2E01}"/>
    <hyperlink ref="D16" location="A124830706R" display="A124830706R" xr:uid="{51890A17-55B7-405A-B539-EFF8F4474EC4}"/>
    <hyperlink ref="D17" location="A124830710F" display="A124830710F" xr:uid="{481B9342-F08A-4FA7-8545-F56A0FC5E387}"/>
    <hyperlink ref="D18" location="A124830578J" display="A124830578J" xr:uid="{E946F7D8-E86A-4608-97C5-303C08431DA4}"/>
    <hyperlink ref="D19" location="A124830534F" display="A124830534F" xr:uid="{76E06859-4719-4C7F-9F49-5A4FAF79EFF0}"/>
    <hyperlink ref="D20" location="A124830614F" display="A124830614F" xr:uid="{A0C9E110-AB85-468E-9899-4A5B39853D9F}"/>
    <hyperlink ref="D21" location="A124830562R" display="A124830562R" xr:uid="{A2F611DA-20EE-4742-ABD0-073E7FF21610}"/>
    <hyperlink ref="D22" location="A124830618R" display="A124830618R" xr:uid="{7450F180-E072-42B4-93DC-BD6B6AED388B}"/>
    <hyperlink ref="D23" location="A124830582X" display="A124830582X" xr:uid="{B45C7D97-5C1B-40F4-BDD5-BFD228160329}"/>
    <hyperlink ref="D24" location="A124830622F" display="A124830622F" xr:uid="{3D405CD2-26CF-4470-B128-DF6114CDAA94}"/>
    <hyperlink ref="D25" location="A124830674J" display="A124830674J" xr:uid="{2D80437E-5ED9-4F8E-B887-9A6B98683F2D}"/>
    <hyperlink ref="D26" location="A124830626R" display="A124830626R" xr:uid="{24016AE5-1046-4BAE-8108-49AFAD559F97}"/>
    <hyperlink ref="D27" location="A124830586J" display="A124830586J" xr:uid="{50830131-FBAB-4165-AE41-19DE78724E1C}"/>
    <hyperlink ref="D28" location="A124830714R" display="A124830714R" xr:uid="{A7656C39-03EE-4911-ADB3-10016A04AEC9}"/>
    <hyperlink ref="D29" location="A124830678T" display="A124830678T" xr:uid="{DA464FDC-D194-4BCB-B015-028B799B1CC4}"/>
    <hyperlink ref="D30" location="A124830682J" display="A124830682J" xr:uid="{5CB2BF31-1EC7-4622-B7C2-4B8736863742}"/>
    <hyperlink ref="D31" location="A124830778A" display="A124830778A" xr:uid="{122F20E0-ED99-40F1-81F4-32BD67ABA8BC}"/>
    <hyperlink ref="D32" location="A124830538R" display="A124830538R" xr:uid="{529CC36A-7792-4F15-97FE-B2178DC1C0A9}"/>
    <hyperlink ref="D33" location="A124830630F" display="A124830630F" xr:uid="{0324808C-B212-42A1-A25F-89492B0F0E9C}"/>
    <hyperlink ref="D34" location="A124830566X" display="A124830566X" xr:uid="{3B786898-51F7-4CB0-BDFC-3CA0CB96B3BC}"/>
    <hyperlink ref="E12" location="A124830686T" display="A124830686T" xr:uid="{22C89FA9-D8AA-448B-AA72-182D4A1BA364}"/>
    <hyperlink ref="E13" location="A124830690J" display="A124830690J" xr:uid="{D1B01630-7377-4D4E-AD63-3E67C925A7F3}"/>
    <hyperlink ref="E14" location="A124830590X" display="A124830590X" xr:uid="{F06D1CF2-A597-4759-A6E2-69321B3033B9}"/>
    <hyperlink ref="E15" location="A124830542F" display="A124830542F" xr:uid="{3ABD0605-08B8-4393-B4FA-25F11F8A2319}"/>
    <hyperlink ref="E16" location="A124830782T" display="A124830782T" xr:uid="{6AA4BA2A-37BB-4701-B75C-A8478C1E57E6}"/>
    <hyperlink ref="E17" location="A124830634R" display="A124830634R" xr:uid="{16565362-198F-48B7-9946-76727A8523F4}"/>
    <hyperlink ref="E18" location="A124830718X" display="A124830718X" xr:uid="{22F77119-FF4D-4758-ADBF-CC20C9E610E3}"/>
    <hyperlink ref="E19" location="A124830786A" display="A124830786A" xr:uid="{5F097FAD-1C3F-474F-B75A-BC058177FF14}"/>
    <hyperlink ref="E20" location="A124830546R" display="A124830546R" xr:uid="{9AE3EA54-30CD-42B4-831B-AA2DD8C33376}"/>
    <hyperlink ref="E21" location="A124830594J" display="A124830594J" xr:uid="{8E2EEBD6-A7D5-4D9A-B2FC-222B3686EB5B}"/>
    <hyperlink ref="E22" location="A124830694T" display="A124830694T" xr:uid="{ECFF95E6-512D-486B-A2CC-67BFF2EDFB93}"/>
    <hyperlink ref="E23" location="A124830598T" display="A124830598T" xr:uid="{53A356A0-9D72-43EA-A5A5-3D2AB961A1D3}"/>
    <hyperlink ref="E24" location="A124830750X" display="A124830750X" xr:uid="{47C3BEDC-B45C-4CD1-AE20-4355553F9EBF}"/>
    <hyperlink ref="E25" location="A124830550F" display="A124830550F" xr:uid="{6193388F-D5CD-45AA-B58B-11426B6C6A1E}"/>
    <hyperlink ref="E26" location="A124830754J" display="A124830754J" xr:uid="{637E85F8-5692-477D-A1E9-C331701E1694}"/>
    <hyperlink ref="E27" location="A124830638X" display="A124830638X" xr:uid="{DC3817A4-6B13-4B8E-B398-C7FD7C99F408}"/>
    <hyperlink ref="E28" location="A124830570R" display="A124830570R" xr:uid="{E8C88B20-A642-4AA1-9DB6-A6ACDE7E4489}"/>
    <hyperlink ref="E29" location="A124830722R" display="A124830722R" xr:uid="{29A2ED78-5577-4F77-A6FC-91CF55C7E4D3}"/>
    <hyperlink ref="E30" location="A124830790T" display="A124830790T" xr:uid="{C0FC9624-6D88-4A76-BB6F-49E2FB469AB1}"/>
    <hyperlink ref="E31" location="A124830574X" display="A124830574X" xr:uid="{F35C8D7F-073D-4301-94CE-380E283F50D3}"/>
    <hyperlink ref="E32" location="A124830642R" display="A124830642R" xr:uid="{62CAFCEF-8FD3-4B25-A9BB-58E4DDE4EE42}"/>
    <hyperlink ref="E33" location="A124830758T" display="A124830758T" xr:uid="{3EE72B5E-9854-45A2-915A-9ED6609DC4C3}"/>
    <hyperlink ref="E34" location="A124830762J" display="A124830762J" xr:uid="{95AACF49-81A2-47A7-81A0-7643F673A0C6}"/>
  </hyperlinks>
  <pageMargins left="0.74803149606299213" right="0.74803149606299213" top="0.98425196850393704" bottom="0.98425196850393704" header="0.51181102362204722" footer="0.51181102362204722"/>
  <pageSetup paperSize="8" scale="59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2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150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151</v>
      </c>
    </row>
    <row r="6" spans="1:13" ht="15.75" customHeight="1">
      <c r="B6" s="74" t="s">
        <v>152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8" spans="1:13" ht="15">
      <c r="D8" s="16" t="s">
        <v>154</v>
      </c>
    </row>
    <row r="9" spans="1:13" s="17" customFormat="1"/>
    <row r="10" spans="1:13" ht="22.5" customHeight="1">
      <c r="A10" s="18" t="s">
        <v>155</v>
      </c>
      <c r="B10" s="18"/>
      <c r="C10" s="18"/>
      <c r="D10" s="18" t="s">
        <v>70</v>
      </c>
      <c r="E10" s="18" t="s">
        <v>77</v>
      </c>
      <c r="F10" s="18" t="s">
        <v>74</v>
      </c>
      <c r="G10" s="18" t="s">
        <v>75</v>
      </c>
      <c r="H10" s="18" t="s">
        <v>156</v>
      </c>
      <c r="I10" s="18" t="s">
        <v>69</v>
      </c>
      <c r="J10" s="18" t="s">
        <v>71</v>
      </c>
      <c r="K10" s="18" t="s">
        <v>157</v>
      </c>
      <c r="L10" s="18" t="s">
        <v>73</v>
      </c>
    </row>
    <row r="12" spans="1:13">
      <c r="A12" s="11" t="s">
        <v>0</v>
      </c>
      <c r="D12" s="11" t="s">
        <v>79</v>
      </c>
      <c r="E12" s="19" t="s">
        <v>81</v>
      </c>
      <c r="F12" s="10">
        <v>42036</v>
      </c>
      <c r="G12" s="10">
        <v>44228</v>
      </c>
      <c r="H12" s="11">
        <v>7</v>
      </c>
      <c r="I12" s="20" t="s">
        <v>78</v>
      </c>
      <c r="J12" s="11" t="s">
        <v>80</v>
      </c>
      <c r="K12" s="11" t="s">
        <v>159</v>
      </c>
      <c r="L12" s="11">
        <v>2</v>
      </c>
    </row>
    <row r="13" spans="1:13">
      <c r="A13" s="11" t="s">
        <v>1</v>
      </c>
      <c r="D13" s="11" t="s">
        <v>79</v>
      </c>
      <c r="E13" s="19" t="s">
        <v>82</v>
      </c>
      <c r="F13" s="10">
        <v>42036</v>
      </c>
      <c r="G13" s="10">
        <v>44228</v>
      </c>
      <c r="H13" s="11">
        <v>7</v>
      </c>
      <c r="I13" s="20" t="s">
        <v>78</v>
      </c>
      <c r="J13" s="11" t="s">
        <v>80</v>
      </c>
      <c r="K13" s="11" t="s">
        <v>159</v>
      </c>
      <c r="L13" s="11">
        <v>2</v>
      </c>
    </row>
    <row r="14" spans="1:13">
      <c r="A14" s="11" t="s">
        <v>2</v>
      </c>
      <c r="D14" s="11" t="s">
        <v>79</v>
      </c>
      <c r="E14" s="19" t="s">
        <v>83</v>
      </c>
      <c r="F14" s="10">
        <v>42036</v>
      </c>
      <c r="G14" s="10">
        <v>44228</v>
      </c>
      <c r="H14" s="11">
        <v>7</v>
      </c>
      <c r="I14" s="20" t="s">
        <v>78</v>
      </c>
      <c r="J14" s="11" t="s">
        <v>80</v>
      </c>
      <c r="K14" s="11" t="s">
        <v>159</v>
      </c>
      <c r="L14" s="11">
        <v>2</v>
      </c>
    </row>
    <row r="15" spans="1:13">
      <c r="A15" s="11" t="s">
        <v>3</v>
      </c>
      <c r="D15" s="11" t="s">
        <v>79</v>
      </c>
      <c r="E15" s="19" t="s">
        <v>84</v>
      </c>
      <c r="F15" s="10">
        <v>42036</v>
      </c>
      <c r="G15" s="10">
        <v>44228</v>
      </c>
      <c r="H15" s="11">
        <v>7</v>
      </c>
      <c r="I15" s="20" t="s">
        <v>78</v>
      </c>
      <c r="J15" s="11" t="s">
        <v>80</v>
      </c>
      <c r="K15" s="11" t="s">
        <v>159</v>
      </c>
      <c r="L15" s="11">
        <v>2</v>
      </c>
    </row>
    <row r="16" spans="1:13">
      <c r="A16" s="11" t="s">
        <v>4</v>
      </c>
      <c r="D16" s="11" t="s">
        <v>79</v>
      </c>
      <c r="E16" s="19" t="s">
        <v>85</v>
      </c>
      <c r="F16" s="10">
        <v>42036</v>
      </c>
      <c r="G16" s="10">
        <v>44228</v>
      </c>
      <c r="H16" s="11">
        <v>7</v>
      </c>
      <c r="I16" s="20" t="s">
        <v>78</v>
      </c>
      <c r="J16" s="11" t="s">
        <v>80</v>
      </c>
      <c r="K16" s="11" t="s">
        <v>159</v>
      </c>
      <c r="L16" s="11">
        <v>2</v>
      </c>
    </row>
    <row r="17" spans="1:12">
      <c r="A17" s="11" t="s">
        <v>5</v>
      </c>
      <c r="D17" s="11" t="s">
        <v>79</v>
      </c>
      <c r="E17" s="19" t="s">
        <v>86</v>
      </c>
      <c r="F17" s="10">
        <v>42036</v>
      </c>
      <c r="G17" s="10">
        <v>44228</v>
      </c>
      <c r="H17" s="11">
        <v>7</v>
      </c>
      <c r="I17" s="20" t="s">
        <v>78</v>
      </c>
      <c r="J17" s="11" t="s">
        <v>80</v>
      </c>
      <c r="K17" s="11" t="s">
        <v>159</v>
      </c>
      <c r="L17" s="11">
        <v>2</v>
      </c>
    </row>
    <row r="18" spans="1:12">
      <c r="A18" s="11" t="s">
        <v>6</v>
      </c>
      <c r="D18" s="11" t="s">
        <v>79</v>
      </c>
      <c r="E18" s="19" t="s">
        <v>87</v>
      </c>
      <c r="F18" s="10">
        <v>42036</v>
      </c>
      <c r="G18" s="10">
        <v>44228</v>
      </c>
      <c r="H18" s="11">
        <v>7</v>
      </c>
      <c r="I18" s="20" t="s">
        <v>78</v>
      </c>
      <c r="J18" s="11" t="s">
        <v>80</v>
      </c>
      <c r="K18" s="11" t="s">
        <v>159</v>
      </c>
      <c r="L18" s="11">
        <v>2</v>
      </c>
    </row>
    <row r="19" spans="1:12">
      <c r="A19" s="11" t="s">
        <v>7</v>
      </c>
      <c r="D19" s="11" t="s">
        <v>79</v>
      </c>
      <c r="E19" s="19" t="s">
        <v>88</v>
      </c>
      <c r="F19" s="10">
        <v>42036</v>
      </c>
      <c r="G19" s="10">
        <v>44228</v>
      </c>
      <c r="H19" s="11">
        <v>7</v>
      </c>
      <c r="I19" s="20" t="s">
        <v>78</v>
      </c>
      <c r="J19" s="11" t="s">
        <v>80</v>
      </c>
      <c r="K19" s="11" t="s">
        <v>159</v>
      </c>
      <c r="L19" s="11">
        <v>2</v>
      </c>
    </row>
    <row r="20" spans="1:12">
      <c r="A20" s="11" t="s">
        <v>8</v>
      </c>
      <c r="D20" s="11" t="s">
        <v>79</v>
      </c>
      <c r="E20" s="19" t="s">
        <v>89</v>
      </c>
      <c r="F20" s="10">
        <v>42036</v>
      </c>
      <c r="G20" s="10">
        <v>44228</v>
      </c>
      <c r="H20" s="11">
        <v>7</v>
      </c>
      <c r="I20" s="20" t="s">
        <v>78</v>
      </c>
      <c r="J20" s="11" t="s">
        <v>80</v>
      </c>
      <c r="K20" s="11" t="s">
        <v>159</v>
      </c>
      <c r="L20" s="11">
        <v>2</v>
      </c>
    </row>
    <row r="21" spans="1:12">
      <c r="A21" s="11" t="s">
        <v>9</v>
      </c>
      <c r="D21" s="11" t="s">
        <v>79</v>
      </c>
      <c r="E21" s="19" t="s">
        <v>90</v>
      </c>
      <c r="F21" s="10">
        <v>42036</v>
      </c>
      <c r="G21" s="10">
        <v>44228</v>
      </c>
      <c r="H21" s="11">
        <v>7</v>
      </c>
      <c r="I21" s="20" t="s">
        <v>78</v>
      </c>
      <c r="J21" s="11" t="s">
        <v>80</v>
      </c>
      <c r="K21" s="11" t="s">
        <v>159</v>
      </c>
      <c r="L21" s="11">
        <v>2</v>
      </c>
    </row>
    <row r="22" spans="1:12">
      <c r="A22" s="11" t="s">
        <v>10</v>
      </c>
      <c r="D22" s="11" t="s">
        <v>79</v>
      </c>
      <c r="E22" s="19" t="s">
        <v>91</v>
      </c>
      <c r="F22" s="10">
        <v>42036</v>
      </c>
      <c r="G22" s="10">
        <v>44228</v>
      </c>
      <c r="H22" s="11">
        <v>7</v>
      </c>
      <c r="I22" s="20" t="s">
        <v>78</v>
      </c>
      <c r="J22" s="11" t="s">
        <v>80</v>
      </c>
      <c r="K22" s="11" t="s">
        <v>159</v>
      </c>
      <c r="L22" s="11">
        <v>2</v>
      </c>
    </row>
    <row r="23" spans="1:12">
      <c r="A23" s="11" t="s">
        <v>11</v>
      </c>
      <c r="D23" s="11" t="s">
        <v>79</v>
      </c>
      <c r="E23" s="19" t="s">
        <v>92</v>
      </c>
      <c r="F23" s="10">
        <v>42036</v>
      </c>
      <c r="G23" s="10">
        <v>44228</v>
      </c>
      <c r="H23" s="11">
        <v>7</v>
      </c>
      <c r="I23" s="20" t="s">
        <v>78</v>
      </c>
      <c r="J23" s="11" t="s">
        <v>80</v>
      </c>
      <c r="K23" s="11" t="s">
        <v>159</v>
      </c>
      <c r="L23" s="11">
        <v>2</v>
      </c>
    </row>
    <row r="24" spans="1:12">
      <c r="A24" s="11" t="s">
        <v>12</v>
      </c>
      <c r="D24" s="11" t="s">
        <v>79</v>
      </c>
      <c r="E24" s="19" t="s">
        <v>93</v>
      </c>
      <c r="F24" s="10">
        <v>42036</v>
      </c>
      <c r="G24" s="10">
        <v>44228</v>
      </c>
      <c r="H24" s="11">
        <v>7</v>
      </c>
      <c r="I24" s="20" t="s">
        <v>78</v>
      </c>
      <c r="J24" s="11" t="s">
        <v>80</v>
      </c>
      <c r="K24" s="11" t="s">
        <v>159</v>
      </c>
      <c r="L24" s="11">
        <v>2</v>
      </c>
    </row>
    <row r="25" spans="1:12">
      <c r="A25" s="11" t="s">
        <v>13</v>
      </c>
      <c r="D25" s="11" t="s">
        <v>79</v>
      </c>
      <c r="E25" s="19" t="s">
        <v>94</v>
      </c>
      <c r="F25" s="10">
        <v>42036</v>
      </c>
      <c r="G25" s="10">
        <v>44228</v>
      </c>
      <c r="H25" s="11">
        <v>7</v>
      </c>
      <c r="I25" s="20" t="s">
        <v>78</v>
      </c>
      <c r="J25" s="11" t="s">
        <v>80</v>
      </c>
      <c r="K25" s="11" t="s">
        <v>159</v>
      </c>
      <c r="L25" s="11">
        <v>2</v>
      </c>
    </row>
    <row r="26" spans="1:12">
      <c r="A26" s="11" t="s">
        <v>14</v>
      </c>
      <c r="D26" s="11" t="s">
        <v>79</v>
      </c>
      <c r="E26" s="19" t="s">
        <v>95</v>
      </c>
      <c r="F26" s="10">
        <v>42036</v>
      </c>
      <c r="G26" s="10">
        <v>44228</v>
      </c>
      <c r="H26" s="11">
        <v>7</v>
      </c>
      <c r="I26" s="20" t="s">
        <v>78</v>
      </c>
      <c r="J26" s="11" t="s">
        <v>80</v>
      </c>
      <c r="K26" s="11" t="s">
        <v>159</v>
      </c>
      <c r="L26" s="11">
        <v>2</v>
      </c>
    </row>
    <row r="27" spans="1:12">
      <c r="A27" s="11" t="s">
        <v>15</v>
      </c>
      <c r="D27" s="11" t="s">
        <v>79</v>
      </c>
      <c r="E27" s="19" t="s">
        <v>96</v>
      </c>
      <c r="F27" s="10">
        <v>42036</v>
      </c>
      <c r="G27" s="10">
        <v>44228</v>
      </c>
      <c r="H27" s="11">
        <v>7</v>
      </c>
      <c r="I27" s="20" t="s">
        <v>78</v>
      </c>
      <c r="J27" s="11" t="s">
        <v>80</v>
      </c>
      <c r="K27" s="11" t="s">
        <v>159</v>
      </c>
      <c r="L27" s="11">
        <v>2</v>
      </c>
    </row>
    <row r="28" spans="1:12">
      <c r="A28" s="11" t="s">
        <v>16</v>
      </c>
      <c r="D28" s="11" t="s">
        <v>79</v>
      </c>
      <c r="E28" s="19" t="s">
        <v>97</v>
      </c>
      <c r="F28" s="10">
        <v>42036</v>
      </c>
      <c r="G28" s="10">
        <v>44228</v>
      </c>
      <c r="H28" s="11">
        <v>7</v>
      </c>
      <c r="I28" s="20" t="s">
        <v>78</v>
      </c>
      <c r="J28" s="11" t="s">
        <v>80</v>
      </c>
      <c r="K28" s="11" t="s">
        <v>159</v>
      </c>
      <c r="L28" s="11">
        <v>2</v>
      </c>
    </row>
    <row r="29" spans="1:12">
      <c r="A29" s="11" t="s">
        <v>17</v>
      </c>
      <c r="D29" s="11" t="s">
        <v>79</v>
      </c>
      <c r="E29" s="19" t="s">
        <v>98</v>
      </c>
      <c r="F29" s="10">
        <v>42036</v>
      </c>
      <c r="G29" s="10">
        <v>44228</v>
      </c>
      <c r="H29" s="11">
        <v>7</v>
      </c>
      <c r="I29" s="20" t="s">
        <v>78</v>
      </c>
      <c r="J29" s="11" t="s">
        <v>80</v>
      </c>
      <c r="K29" s="11" t="s">
        <v>159</v>
      </c>
      <c r="L29" s="11">
        <v>2</v>
      </c>
    </row>
    <row r="30" spans="1:12">
      <c r="A30" s="11" t="s">
        <v>18</v>
      </c>
      <c r="D30" s="11" t="s">
        <v>79</v>
      </c>
      <c r="E30" s="19" t="s">
        <v>99</v>
      </c>
      <c r="F30" s="10">
        <v>42036</v>
      </c>
      <c r="G30" s="10">
        <v>44228</v>
      </c>
      <c r="H30" s="11">
        <v>7</v>
      </c>
      <c r="I30" s="20" t="s">
        <v>78</v>
      </c>
      <c r="J30" s="11" t="s">
        <v>80</v>
      </c>
      <c r="K30" s="11" t="s">
        <v>159</v>
      </c>
      <c r="L30" s="11">
        <v>2</v>
      </c>
    </row>
    <row r="31" spans="1:12">
      <c r="A31" s="11" t="s">
        <v>19</v>
      </c>
      <c r="D31" s="11" t="s">
        <v>79</v>
      </c>
      <c r="E31" s="19" t="s">
        <v>100</v>
      </c>
      <c r="F31" s="10">
        <v>42036</v>
      </c>
      <c r="G31" s="10">
        <v>44228</v>
      </c>
      <c r="H31" s="11">
        <v>7</v>
      </c>
      <c r="I31" s="20" t="s">
        <v>78</v>
      </c>
      <c r="J31" s="11" t="s">
        <v>80</v>
      </c>
      <c r="K31" s="11" t="s">
        <v>159</v>
      </c>
      <c r="L31" s="11">
        <v>2</v>
      </c>
    </row>
    <row r="32" spans="1:12">
      <c r="A32" s="11" t="s">
        <v>20</v>
      </c>
      <c r="D32" s="11" t="s">
        <v>79</v>
      </c>
      <c r="E32" s="19" t="s">
        <v>101</v>
      </c>
      <c r="F32" s="10">
        <v>42036</v>
      </c>
      <c r="G32" s="10">
        <v>44228</v>
      </c>
      <c r="H32" s="11">
        <v>7</v>
      </c>
      <c r="I32" s="20" t="s">
        <v>78</v>
      </c>
      <c r="J32" s="11" t="s">
        <v>80</v>
      </c>
      <c r="K32" s="11" t="s">
        <v>159</v>
      </c>
      <c r="L32" s="11">
        <v>2</v>
      </c>
    </row>
    <row r="33" spans="1:12">
      <c r="A33" s="11" t="s">
        <v>21</v>
      </c>
      <c r="D33" s="11" t="s">
        <v>79</v>
      </c>
      <c r="E33" s="19" t="s">
        <v>102</v>
      </c>
      <c r="F33" s="10">
        <v>42036</v>
      </c>
      <c r="G33" s="10">
        <v>44228</v>
      </c>
      <c r="H33" s="11">
        <v>7</v>
      </c>
      <c r="I33" s="20" t="s">
        <v>78</v>
      </c>
      <c r="J33" s="11" t="s">
        <v>80</v>
      </c>
      <c r="K33" s="11" t="s">
        <v>159</v>
      </c>
      <c r="L33" s="11">
        <v>2</v>
      </c>
    </row>
    <row r="34" spans="1:12">
      <c r="A34" s="11" t="s">
        <v>22</v>
      </c>
      <c r="D34" s="11" t="s">
        <v>79</v>
      </c>
      <c r="E34" s="19" t="s">
        <v>103</v>
      </c>
      <c r="F34" s="10">
        <v>42036</v>
      </c>
      <c r="G34" s="10">
        <v>44228</v>
      </c>
      <c r="H34" s="11">
        <v>7</v>
      </c>
      <c r="I34" s="20" t="s">
        <v>78</v>
      </c>
      <c r="J34" s="11" t="s">
        <v>80</v>
      </c>
      <c r="K34" s="11" t="s">
        <v>159</v>
      </c>
      <c r="L34" s="11">
        <v>2</v>
      </c>
    </row>
    <row r="35" spans="1:12">
      <c r="A35" s="11" t="s">
        <v>23</v>
      </c>
      <c r="D35" s="11" t="s">
        <v>79</v>
      </c>
      <c r="E35" s="19" t="s">
        <v>104</v>
      </c>
      <c r="F35" s="10">
        <v>42036</v>
      </c>
      <c r="G35" s="10">
        <v>44228</v>
      </c>
      <c r="H35" s="11">
        <v>7</v>
      </c>
      <c r="I35" s="20" t="s">
        <v>78</v>
      </c>
      <c r="J35" s="11" t="s">
        <v>80</v>
      </c>
      <c r="K35" s="11" t="s">
        <v>159</v>
      </c>
      <c r="L35" s="11">
        <v>2</v>
      </c>
    </row>
    <row r="36" spans="1:12">
      <c r="A36" s="11" t="s">
        <v>24</v>
      </c>
      <c r="D36" s="11" t="s">
        <v>79</v>
      </c>
      <c r="E36" s="19" t="s">
        <v>105</v>
      </c>
      <c r="F36" s="10">
        <v>42036</v>
      </c>
      <c r="G36" s="10">
        <v>44228</v>
      </c>
      <c r="H36" s="11">
        <v>7</v>
      </c>
      <c r="I36" s="20" t="s">
        <v>78</v>
      </c>
      <c r="J36" s="11" t="s">
        <v>80</v>
      </c>
      <c r="K36" s="11" t="s">
        <v>159</v>
      </c>
      <c r="L36" s="11">
        <v>2</v>
      </c>
    </row>
    <row r="37" spans="1:12">
      <c r="A37" s="11" t="s">
        <v>25</v>
      </c>
      <c r="D37" s="11" t="s">
        <v>79</v>
      </c>
      <c r="E37" s="19" t="s">
        <v>106</v>
      </c>
      <c r="F37" s="10">
        <v>42036</v>
      </c>
      <c r="G37" s="10">
        <v>44228</v>
      </c>
      <c r="H37" s="11">
        <v>7</v>
      </c>
      <c r="I37" s="20" t="s">
        <v>78</v>
      </c>
      <c r="J37" s="11" t="s">
        <v>80</v>
      </c>
      <c r="K37" s="11" t="s">
        <v>159</v>
      </c>
      <c r="L37" s="11">
        <v>2</v>
      </c>
    </row>
    <row r="38" spans="1:12">
      <c r="A38" s="11" t="s">
        <v>26</v>
      </c>
      <c r="D38" s="11" t="s">
        <v>79</v>
      </c>
      <c r="E38" s="19" t="s">
        <v>107</v>
      </c>
      <c r="F38" s="10">
        <v>42036</v>
      </c>
      <c r="G38" s="10">
        <v>44228</v>
      </c>
      <c r="H38" s="11">
        <v>7</v>
      </c>
      <c r="I38" s="20" t="s">
        <v>78</v>
      </c>
      <c r="J38" s="11" t="s">
        <v>80</v>
      </c>
      <c r="K38" s="11" t="s">
        <v>159</v>
      </c>
      <c r="L38" s="11">
        <v>2</v>
      </c>
    </row>
    <row r="39" spans="1:12">
      <c r="A39" s="11" t="s">
        <v>27</v>
      </c>
      <c r="D39" s="11" t="s">
        <v>79</v>
      </c>
      <c r="E39" s="19" t="s">
        <v>108</v>
      </c>
      <c r="F39" s="10">
        <v>42036</v>
      </c>
      <c r="G39" s="10">
        <v>44228</v>
      </c>
      <c r="H39" s="11">
        <v>7</v>
      </c>
      <c r="I39" s="20" t="s">
        <v>78</v>
      </c>
      <c r="J39" s="11" t="s">
        <v>80</v>
      </c>
      <c r="K39" s="11" t="s">
        <v>159</v>
      </c>
      <c r="L39" s="11">
        <v>2</v>
      </c>
    </row>
    <row r="40" spans="1:12">
      <c r="A40" s="11" t="s">
        <v>28</v>
      </c>
      <c r="D40" s="11" t="s">
        <v>79</v>
      </c>
      <c r="E40" s="19" t="s">
        <v>109</v>
      </c>
      <c r="F40" s="10">
        <v>42036</v>
      </c>
      <c r="G40" s="10">
        <v>44228</v>
      </c>
      <c r="H40" s="11">
        <v>7</v>
      </c>
      <c r="I40" s="20" t="s">
        <v>78</v>
      </c>
      <c r="J40" s="11" t="s">
        <v>80</v>
      </c>
      <c r="K40" s="11" t="s">
        <v>159</v>
      </c>
      <c r="L40" s="11">
        <v>2</v>
      </c>
    </row>
    <row r="41" spans="1:12">
      <c r="A41" s="11" t="s">
        <v>29</v>
      </c>
      <c r="D41" s="11" t="s">
        <v>79</v>
      </c>
      <c r="E41" s="19" t="s">
        <v>110</v>
      </c>
      <c r="F41" s="10">
        <v>42036</v>
      </c>
      <c r="G41" s="10">
        <v>44228</v>
      </c>
      <c r="H41" s="11">
        <v>7</v>
      </c>
      <c r="I41" s="20" t="s">
        <v>78</v>
      </c>
      <c r="J41" s="11" t="s">
        <v>80</v>
      </c>
      <c r="K41" s="11" t="s">
        <v>159</v>
      </c>
      <c r="L41" s="11">
        <v>2</v>
      </c>
    </row>
    <row r="42" spans="1:12">
      <c r="A42" s="11" t="s">
        <v>30</v>
      </c>
      <c r="D42" s="11" t="s">
        <v>79</v>
      </c>
      <c r="E42" s="19" t="s">
        <v>111</v>
      </c>
      <c r="F42" s="10">
        <v>42036</v>
      </c>
      <c r="G42" s="10">
        <v>44228</v>
      </c>
      <c r="H42" s="11">
        <v>7</v>
      </c>
      <c r="I42" s="20" t="s">
        <v>78</v>
      </c>
      <c r="J42" s="11" t="s">
        <v>80</v>
      </c>
      <c r="K42" s="11" t="s">
        <v>159</v>
      </c>
      <c r="L42" s="11">
        <v>2</v>
      </c>
    </row>
    <row r="43" spans="1:12">
      <c r="A43" s="11" t="s">
        <v>31</v>
      </c>
      <c r="D43" s="11" t="s">
        <v>79</v>
      </c>
      <c r="E43" s="19" t="s">
        <v>112</v>
      </c>
      <c r="F43" s="10">
        <v>42036</v>
      </c>
      <c r="G43" s="10">
        <v>44228</v>
      </c>
      <c r="H43" s="11">
        <v>7</v>
      </c>
      <c r="I43" s="20" t="s">
        <v>78</v>
      </c>
      <c r="J43" s="11" t="s">
        <v>80</v>
      </c>
      <c r="K43" s="11" t="s">
        <v>159</v>
      </c>
      <c r="L43" s="11">
        <v>2</v>
      </c>
    </row>
    <row r="44" spans="1:12">
      <c r="A44" s="11" t="s">
        <v>32</v>
      </c>
      <c r="D44" s="11" t="s">
        <v>79</v>
      </c>
      <c r="E44" s="19" t="s">
        <v>113</v>
      </c>
      <c r="F44" s="10">
        <v>42036</v>
      </c>
      <c r="G44" s="10">
        <v>44228</v>
      </c>
      <c r="H44" s="11">
        <v>7</v>
      </c>
      <c r="I44" s="20" t="s">
        <v>78</v>
      </c>
      <c r="J44" s="11" t="s">
        <v>80</v>
      </c>
      <c r="K44" s="11" t="s">
        <v>159</v>
      </c>
      <c r="L44" s="11">
        <v>2</v>
      </c>
    </row>
    <row r="45" spans="1:12">
      <c r="A45" s="11" t="s">
        <v>33</v>
      </c>
      <c r="D45" s="11" t="s">
        <v>79</v>
      </c>
      <c r="E45" s="19" t="s">
        <v>114</v>
      </c>
      <c r="F45" s="10">
        <v>42036</v>
      </c>
      <c r="G45" s="10">
        <v>44228</v>
      </c>
      <c r="H45" s="11">
        <v>7</v>
      </c>
      <c r="I45" s="20" t="s">
        <v>78</v>
      </c>
      <c r="J45" s="11" t="s">
        <v>80</v>
      </c>
      <c r="K45" s="11" t="s">
        <v>159</v>
      </c>
      <c r="L45" s="11">
        <v>2</v>
      </c>
    </row>
    <row r="46" spans="1:12">
      <c r="A46" s="11" t="s">
        <v>34</v>
      </c>
      <c r="D46" s="11" t="s">
        <v>79</v>
      </c>
      <c r="E46" s="19" t="s">
        <v>115</v>
      </c>
      <c r="F46" s="10">
        <v>42036</v>
      </c>
      <c r="G46" s="10">
        <v>44228</v>
      </c>
      <c r="H46" s="11">
        <v>7</v>
      </c>
      <c r="I46" s="20" t="s">
        <v>78</v>
      </c>
      <c r="J46" s="11" t="s">
        <v>80</v>
      </c>
      <c r="K46" s="11" t="s">
        <v>159</v>
      </c>
      <c r="L46" s="11">
        <v>2</v>
      </c>
    </row>
    <row r="47" spans="1:12">
      <c r="A47" s="11" t="s">
        <v>35</v>
      </c>
      <c r="D47" s="11" t="s">
        <v>79</v>
      </c>
      <c r="E47" s="19" t="s">
        <v>116</v>
      </c>
      <c r="F47" s="10">
        <v>42036</v>
      </c>
      <c r="G47" s="10">
        <v>44228</v>
      </c>
      <c r="H47" s="11">
        <v>7</v>
      </c>
      <c r="I47" s="20" t="s">
        <v>78</v>
      </c>
      <c r="J47" s="11" t="s">
        <v>80</v>
      </c>
      <c r="K47" s="11" t="s">
        <v>159</v>
      </c>
      <c r="L47" s="11">
        <v>2</v>
      </c>
    </row>
    <row r="48" spans="1:12">
      <c r="A48" s="11" t="s">
        <v>36</v>
      </c>
      <c r="D48" s="11" t="s">
        <v>79</v>
      </c>
      <c r="E48" s="19" t="s">
        <v>117</v>
      </c>
      <c r="F48" s="10">
        <v>42036</v>
      </c>
      <c r="G48" s="10">
        <v>44228</v>
      </c>
      <c r="H48" s="11">
        <v>7</v>
      </c>
      <c r="I48" s="20" t="s">
        <v>78</v>
      </c>
      <c r="J48" s="11" t="s">
        <v>80</v>
      </c>
      <c r="K48" s="11" t="s">
        <v>159</v>
      </c>
      <c r="L48" s="11">
        <v>2</v>
      </c>
    </row>
    <row r="49" spans="1:12">
      <c r="A49" s="11" t="s">
        <v>37</v>
      </c>
      <c r="D49" s="11" t="s">
        <v>79</v>
      </c>
      <c r="E49" s="19" t="s">
        <v>118</v>
      </c>
      <c r="F49" s="10">
        <v>42036</v>
      </c>
      <c r="G49" s="10">
        <v>44228</v>
      </c>
      <c r="H49" s="11">
        <v>7</v>
      </c>
      <c r="I49" s="20" t="s">
        <v>78</v>
      </c>
      <c r="J49" s="11" t="s">
        <v>80</v>
      </c>
      <c r="K49" s="11" t="s">
        <v>159</v>
      </c>
      <c r="L49" s="11">
        <v>2</v>
      </c>
    </row>
    <row r="50" spans="1:12">
      <c r="A50" s="11" t="s">
        <v>38</v>
      </c>
      <c r="D50" s="11" t="s">
        <v>79</v>
      </c>
      <c r="E50" s="19" t="s">
        <v>119</v>
      </c>
      <c r="F50" s="10">
        <v>42036</v>
      </c>
      <c r="G50" s="10">
        <v>44228</v>
      </c>
      <c r="H50" s="11">
        <v>7</v>
      </c>
      <c r="I50" s="20" t="s">
        <v>78</v>
      </c>
      <c r="J50" s="11" t="s">
        <v>80</v>
      </c>
      <c r="K50" s="11" t="s">
        <v>159</v>
      </c>
      <c r="L50" s="11">
        <v>2</v>
      </c>
    </row>
    <row r="51" spans="1:12">
      <c r="A51" s="11" t="s">
        <v>39</v>
      </c>
      <c r="D51" s="11" t="s">
        <v>79</v>
      </c>
      <c r="E51" s="19" t="s">
        <v>120</v>
      </c>
      <c r="F51" s="10">
        <v>42036</v>
      </c>
      <c r="G51" s="10">
        <v>44228</v>
      </c>
      <c r="H51" s="11">
        <v>7</v>
      </c>
      <c r="I51" s="20" t="s">
        <v>78</v>
      </c>
      <c r="J51" s="11" t="s">
        <v>80</v>
      </c>
      <c r="K51" s="11" t="s">
        <v>159</v>
      </c>
      <c r="L51" s="11">
        <v>2</v>
      </c>
    </row>
    <row r="52" spans="1:12">
      <c r="A52" s="11" t="s">
        <v>40</v>
      </c>
      <c r="D52" s="11" t="s">
        <v>79</v>
      </c>
      <c r="E52" s="19" t="s">
        <v>121</v>
      </c>
      <c r="F52" s="10">
        <v>42036</v>
      </c>
      <c r="G52" s="10">
        <v>44228</v>
      </c>
      <c r="H52" s="11">
        <v>7</v>
      </c>
      <c r="I52" s="20" t="s">
        <v>78</v>
      </c>
      <c r="J52" s="11" t="s">
        <v>80</v>
      </c>
      <c r="K52" s="11" t="s">
        <v>159</v>
      </c>
      <c r="L52" s="11">
        <v>2</v>
      </c>
    </row>
    <row r="53" spans="1:12">
      <c r="A53" s="11" t="s">
        <v>41</v>
      </c>
      <c r="D53" s="11" t="s">
        <v>79</v>
      </c>
      <c r="E53" s="19" t="s">
        <v>122</v>
      </c>
      <c r="F53" s="10">
        <v>42036</v>
      </c>
      <c r="G53" s="10">
        <v>44228</v>
      </c>
      <c r="H53" s="11">
        <v>7</v>
      </c>
      <c r="I53" s="20" t="s">
        <v>78</v>
      </c>
      <c r="J53" s="11" t="s">
        <v>80</v>
      </c>
      <c r="K53" s="11" t="s">
        <v>159</v>
      </c>
      <c r="L53" s="11">
        <v>2</v>
      </c>
    </row>
    <row r="54" spans="1:12">
      <c r="A54" s="11" t="s">
        <v>42</v>
      </c>
      <c r="D54" s="11" t="s">
        <v>79</v>
      </c>
      <c r="E54" s="19" t="s">
        <v>123</v>
      </c>
      <c r="F54" s="10">
        <v>42036</v>
      </c>
      <c r="G54" s="10">
        <v>44228</v>
      </c>
      <c r="H54" s="11">
        <v>7</v>
      </c>
      <c r="I54" s="20" t="s">
        <v>78</v>
      </c>
      <c r="J54" s="11" t="s">
        <v>80</v>
      </c>
      <c r="K54" s="11" t="s">
        <v>159</v>
      </c>
      <c r="L54" s="11">
        <v>2</v>
      </c>
    </row>
    <row r="55" spans="1:12">
      <c r="A55" s="11" t="s">
        <v>43</v>
      </c>
      <c r="D55" s="11" t="s">
        <v>79</v>
      </c>
      <c r="E55" s="19" t="s">
        <v>124</v>
      </c>
      <c r="F55" s="10">
        <v>42036</v>
      </c>
      <c r="G55" s="10">
        <v>44228</v>
      </c>
      <c r="H55" s="11">
        <v>7</v>
      </c>
      <c r="I55" s="20" t="s">
        <v>78</v>
      </c>
      <c r="J55" s="11" t="s">
        <v>80</v>
      </c>
      <c r="K55" s="11" t="s">
        <v>159</v>
      </c>
      <c r="L55" s="11">
        <v>2</v>
      </c>
    </row>
    <row r="56" spans="1:12">
      <c r="A56" s="11" t="s">
        <v>44</v>
      </c>
      <c r="D56" s="11" t="s">
        <v>79</v>
      </c>
      <c r="E56" s="19" t="s">
        <v>125</v>
      </c>
      <c r="F56" s="10">
        <v>42036</v>
      </c>
      <c r="G56" s="10">
        <v>44228</v>
      </c>
      <c r="H56" s="11">
        <v>7</v>
      </c>
      <c r="I56" s="20" t="s">
        <v>78</v>
      </c>
      <c r="J56" s="11" t="s">
        <v>80</v>
      </c>
      <c r="K56" s="11" t="s">
        <v>159</v>
      </c>
      <c r="L56" s="11">
        <v>2</v>
      </c>
    </row>
    <row r="57" spans="1:12">
      <c r="A57" s="11" t="s">
        <v>45</v>
      </c>
      <c r="D57" s="11" t="s">
        <v>79</v>
      </c>
      <c r="E57" s="19" t="s">
        <v>126</v>
      </c>
      <c r="F57" s="10">
        <v>42036</v>
      </c>
      <c r="G57" s="10">
        <v>44228</v>
      </c>
      <c r="H57" s="11">
        <v>7</v>
      </c>
      <c r="I57" s="20" t="s">
        <v>78</v>
      </c>
      <c r="J57" s="11" t="s">
        <v>80</v>
      </c>
      <c r="K57" s="11" t="s">
        <v>159</v>
      </c>
      <c r="L57" s="11">
        <v>2</v>
      </c>
    </row>
    <row r="58" spans="1:12">
      <c r="A58" s="11" t="s">
        <v>46</v>
      </c>
      <c r="D58" s="11" t="s">
        <v>79</v>
      </c>
      <c r="E58" s="19" t="s">
        <v>127</v>
      </c>
      <c r="F58" s="10">
        <v>42036</v>
      </c>
      <c r="G58" s="10">
        <v>44228</v>
      </c>
      <c r="H58" s="11">
        <v>7</v>
      </c>
      <c r="I58" s="20" t="s">
        <v>78</v>
      </c>
      <c r="J58" s="11" t="s">
        <v>80</v>
      </c>
      <c r="K58" s="11" t="s">
        <v>159</v>
      </c>
      <c r="L58" s="11">
        <v>2</v>
      </c>
    </row>
    <row r="59" spans="1:12">
      <c r="A59" s="11" t="s">
        <v>47</v>
      </c>
      <c r="D59" s="11" t="s">
        <v>79</v>
      </c>
      <c r="E59" s="19" t="s">
        <v>128</v>
      </c>
      <c r="F59" s="10">
        <v>42036</v>
      </c>
      <c r="G59" s="10">
        <v>44228</v>
      </c>
      <c r="H59" s="11">
        <v>7</v>
      </c>
      <c r="I59" s="20" t="s">
        <v>78</v>
      </c>
      <c r="J59" s="11" t="s">
        <v>80</v>
      </c>
      <c r="K59" s="11" t="s">
        <v>159</v>
      </c>
      <c r="L59" s="11">
        <v>2</v>
      </c>
    </row>
    <row r="60" spans="1:12">
      <c r="A60" s="11" t="s">
        <v>48</v>
      </c>
      <c r="D60" s="11" t="s">
        <v>79</v>
      </c>
      <c r="E60" s="19" t="s">
        <v>129</v>
      </c>
      <c r="F60" s="10">
        <v>42036</v>
      </c>
      <c r="G60" s="10">
        <v>44228</v>
      </c>
      <c r="H60" s="11">
        <v>7</v>
      </c>
      <c r="I60" s="20" t="s">
        <v>78</v>
      </c>
      <c r="J60" s="11" t="s">
        <v>80</v>
      </c>
      <c r="K60" s="11" t="s">
        <v>159</v>
      </c>
      <c r="L60" s="11">
        <v>2</v>
      </c>
    </row>
    <row r="61" spans="1:12">
      <c r="A61" s="11" t="s">
        <v>49</v>
      </c>
      <c r="D61" s="11" t="s">
        <v>79</v>
      </c>
      <c r="E61" s="19" t="s">
        <v>130</v>
      </c>
      <c r="F61" s="10">
        <v>42036</v>
      </c>
      <c r="G61" s="10">
        <v>44228</v>
      </c>
      <c r="H61" s="11">
        <v>7</v>
      </c>
      <c r="I61" s="20" t="s">
        <v>78</v>
      </c>
      <c r="J61" s="11" t="s">
        <v>80</v>
      </c>
      <c r="K61" s="11" t="s">
        <v>159</v>
      </c>
      <c r="L61" s="11">
        <v>2</v>
      </c>
    </row>
    <row r="62" spans="1:12">
      <c r="A62" s="11" t="s">
        <v>50</v>
      </c>
      <c r="D62" s="11" t="s">
        <v>79</v>
      </c>
      <c r="E62" s="19" t="s">
        <v>131</v>
      </c>
      <c r="F62" s="10">
        <v>42036</v>
      </c>
      <c r="G62" s="10">
        <v>44228</v>
      </c>
      <c r="H62" s="11">
        <v>7</v>
      </c>
      <c r="I62" s="20" t="s">
        <v>78</v>
      </c>
      <c r="J62" s="11" t="s">
        <v>80</v>
      </c>
      <c r="K62" s="11" t="s">
        <v>159</v>
      </c>
      <c r="L62" s="11">
        <v>2</v>
      </c>
    </row>
    <row r="63" spans="1:12">
      <c r="A63" s="11" t="s">
        <v>51</v>
      </c>
      <c r="D63" s="11" t="s">
        <v>79</v>
      </c>
      <c r="E63" s="19" t="s">
        <v>132</v>
      </c>
      <c r="F63" s="10">
        <v>42036</v>
      </c>
      <c r="G63" s="10">
        <v>44228</v>
      </c>
      <c r="H63" s="11">
        <v>7</v>
      </c>
      <c r="I63" s="20" t="s">
        <v>78</v>
      </c>
      <c r="J63" s="11" t="s">
        <v>80</v>
      </c>
      <c r="K63" s="11" t="s">
        <v>159</v>
      </c>
      <c r="L63" s="11">
        <v>2</v>
      </c>
    </row>
    <row r="64" spans="1:12">
      <c r="A64" s="11" t="s">
        <v>52</v>
      </c>
      <c r="D64" s="11" t="s">
        <v>79</v>
      </c>
      <c r="E64" s="19" t="s">
        <v>133</v>
      </c>
      <c r="F64" s="10">
        <v>42036</v>
      </c>
      <c r="G64" s="10">
        <v>44228</v>
      </c>
      <c r="H64" s="11">
        <v>7</v>
      </c>
      <c r="I64" s="20" t="s">
        <v>78</v>
      </c>
      <c r="J64" s="11" t="s">
        <v>80</v>
      </c>
      <c r="K64" s="11" t="s">
        <v>159</v>
      </c>
      <c r="L64" s="11">
        <v>2</v>
      </c>
    </row>
    <row r="65" spans="1:12">
      <c r="A65" s="11" t="s">
        <v>53</v>
      </c>
      <c r="D65" s="11" t="s">
        <v>79</v>
      </c>
      <c r="E65" s="19" t="s">
        <v>134</v>
      </c>
      <c r="F65" s="10">
        <v>42036</v>
      </c>
      <c r="G65" s="10">
        <v>44228</v>
      </c>
      <c r="H65" s="11">
        <v>7</v>
      </c>
      <c r="I65" s="20" t="s">
        <v>78</v>
      </c>
      <c r="J65" s="11" t="s">
        <v>80</v>
      </c>
      <c r="K65" s="11" t="s">
        <v>159</v>
      </c>
      <c r="L65" s="11">
        <v>2</v>
      </c>
    </row>
    <row r="66" spans="1:12">
      <c r="A66" s="11" t="s">
        <v>54</v>
      </c>
      <c r="D66" s="11" t="s">
        <v>79</v>
      </c>
      <c r="E66" s="19" t="s">
        <v>135</v>
      </c>
      <c r="F66" s="10">
        <v>42036</v>
      </c>
      <c r="G66" s="10">
        <v>44228</v>
      </c>
      <c r="H66" s="11">
        <v>7</v>
      </c>
      <c r="I66" s="20" t="s">
        <v>78</v>
      </c>
      <c r="J66" s="11" t="s">
        <v>80</v>
      </c>
      <c r="K66" s="11" t="s">
        <v>159</v>
      </c>
      <c r="L66" s="11">
        <v>2</v>
      </c>
    </row>
    <row r="67" spans="1:12">
      <c r="A67" s="11" t="s">
        <v>55</v>
      </c>
      <c r="D67" s="11" t="s">
        <v>79</v>
      </c>
      <c r="E67" s="19" t="s">
        <v>136</v>
      </c>
      <c r="F67" s="10">
        <v>42036</v>
      </c>
      <c r="G67" s="10">
        <v>44228</v>
      </c>
      <c r="H67" s="11">
        <v>7</v>
      </c>
      <c r="I67" s="20" t="s">
        <v>78</v>
      </c>
      <c r="J67" s="11" t="s">
        <v>80</v>
      </c>
      <c r="K67" s="11" t="s">
        <v>159</v>
      </c>
      <c r="L67" s="11">
        <v>2</v>
      </c>
    </row>
    <row r="68" spans="1:12">
      <c r="A68" s="11" t="s">
        <v>56</v>
      </c>
      <c r="D68" s="11" t="s">
        <v>79</v>
      </c>
      <c r="E68" s="19" t="s">
        <v>137</v>
      </c>
      <c r="F68" s="10">
        <v>42036</v>
      </c>
      <c r="G68" s="10">
        <v>44228</v>
      </c>
      <c r="H68" s="11">
        <v>7</v>
      </c>
      <c r="I68" s="20" t="s">
        <v>78</v>
      </c>
      <c r="J68" s="11" t="s">
        <v>80</v>
      </c>
      <c r="K68" s="11" t="s">
        <v>159</v>
      </c>
      <c r="L68" s="11">
        <v>2</v>
      </c>
    </row>
    <row r="69" spans="1:12">
      <c r="A69" s="11" t="s">
        <v>57</v>
      </c>
      <c r="D69" s="11" t="s">
        <v>79</v>
      </c>
      <c r="E69" s="19" t="s">
        <v>138</v>
      </c>
      <c r="F69" s="10">
        <v>42036</v>
      </c>
      <c r="G69" s="10">
        <v>44228</v>
      </c>
      <c r="H69" s="11">
        <v>7</v>
      </c>
      <c r="I69" s="20" t="s">
        <v>78</v>
      </c>
      <c r="J69" s="11" t="s">
        <v>80</v>
      </c>
      <c r="K69" s="11" t="s">
        <v>159</v>
      </c>
      <c r="L69" s="11">
        <v>2</v>
      </c>
    </row>
    <row r="70" spans="1:12">
      <c r="A70" s="11" t="s">
        <v>58</v>
      </c>
      <c r="D70" s="11" t="s">
        <v>79</v>
      </c>
      <c r="E70" s="19" t="s">
        <v>139</v>
      </c>
      <c r="F70" s="10">
        <v>42036</v>
      </c>
      <c r="G70" s="10">
        <v>44228</v>
      </c>
      <c r="H70" s="11">
        <v>7</v>
      </c>
      <c r="I70" s="20" t="s">
        <v>78</v>
      </c>
      <c r="J70" s="11" t="s">
        <v>80</v>
      </c>
      <c r="K70" s="11" t="s">
        <v>159</v>
      </c>
      <c r="L70" s="11">
        <v>2</v>
      </c>
    </row>
    <row r="71" spans="1:12">
      <c r="A71" s="11" t="s">
        <v>59</v>
      </c>
      <c r="D71" s="11" t="s">
        <v>79</v>
      </c>
      <c r="E71" s="19" t="s">
        <v>140</v>
      </c>
      <c r="F71" s="10">
        <v>42036</v>
      </c>
      <c r="G71" s="10">
        <v>44228</v>
      </c>
      <c r="H71" s="11">
        <v>7</v>
      </c>
      <c r="I71" s="20" t="s">
        <v>78</v>
      </c>
      <c r="J71" s="11" t="s">
        <v>80</v>
      </c>
      <c r="K71" s="11" t="s">
        <v>159</v>
      </c>
      <c r="L71" s="11">
        <v>2</v>
      </c>
    </row>
    <row r="72" spans="1:12">
      <c r="A72" s="11" t="s">
        <v>60</v>
      </c>
      <c r="D72" s="11" t="s">
        <v>79</v>
      </c>
      <c r="E72" s="19" t="s">
        <v>141</v>
      </c>
      <c r="F72" s="10">
        <v>42036</v>
      </c>
      <c r="G72" s="10">
        <v>44228</v>
      </c>
      <c r="H72" s="11">
        <v>7</v>
      </c>
      <c r="I72" s="20" t="s">
        <v>78</v>
      </c>
      <c r="J72" s="11" t="s">
        <v>80</v>
      </c>
      <c r="K72" s="11" t="s">
        <v>159</v>
      </c>
      <c r="L72" s="11">
        <v>2</v>
      </c>
    </row>
    <row r="73" spans="1:12">
      <c r="A73" s="11" t="s">
        <v>61</v>
      </c>
      <c r="D73" s="11" t="s">
        <v>79</v>
      </c>
      <c r="E73" s="19" t="s">
        <v>142</v>
      </c>
      <c r="F73" s="10">
        <v>42036</v>
      </c>
      <c r="G73" s="10">
        <v>44228</v>
      </c>
      <c r="H73" s="11">
        <v>7</v>
      </c>
      <c r="I73" s="20" t="s">
        <v>78</v>
      </c>
      <c r="J73" s="11" t="s">
        <v>80</v>
      </c>
      <c r="K73" s="11" t="s">
        <v>159</v>
      </c>
      <c r="L73" s="11">
        <v>2</v>
      </c>
    </row>
    <row r="74" spans="1:12">
      <c r="A74" s="11" t="s">
        <v>62</v>
      </c>
      <c r="D74" s="11" t="s">
        <v>79</v>
      </c>
      <c r="E74" s="19" t="s">
        <v>143</v>
      </c>
      <c r="F74" s="10">
        <v>42036</v>
      </c>
      <c r="G74" s="10">
        <v>44228</v>
      </c>
      <c r="H74" s="11">
        <v>7</v>
      </c>
      <c r="I74" s="20" t="s">
        <v>78</v>
      </c>
      <c r="J74" s="11" t="s">
        <v>80</v>
      </c>
      <c r="K74" s="11" t="s">
        <v>159</v>
      </c>
      <c r="L74" s="11">
        <v>2</v>
      </c>
    </row>
    <row r="75" spans="1:12">
      <c r="A75" s="11" t="s">
        <v>63</v>
      </c>
      <c r="D75" s="11" t="s">
        <v>79</v>
      </c>
      <c r="E75" s="19" t="s">
        <v>144</v>
      </c>
      <c r="F75" s="10">
        <v>42036</v>
      </c>
      <c r="G75" s="10">
        <v>44228</v>
      </c>
      <c r="H75" s="11">
        <v>7</v>
      </c>
      <c r="I75" s="20" t="s">
        <v>78</v>
      </c>
      <c r="J75" s="11" t="s">
        <v>80</v>
      </c>
      <c r="K75" s="11" t="s">
        <v>159</v>
      </c>
      <c r="L75" s="11">
        <v>2</v>
      </c>
    </row>
    <row r="76" spans="1:12">
      <c r="A76" s="11" t="s">
        <v>64</v>
      </c>
      <c r="D76" s="11" t="s">
        <v>79</v>
      </c>
      <c r="E76" s="19" t="s">
        <v>145</v>
      </c>
      <c r="F76" s="10">
        <v>42036</v>
      </c>
      <c r="G76" s="10">
        <v>44228</v>
      </c>
      <c r="H76" s="11">
        <v>7</v>
      </c>
      <c r="I76" s="20" t="s">
        <v>78</v>
      </c>
      <c r="J76" s="11" t="s">
        <v>80</v>
      </c>
      <c r="K76" s="11" t="s">
        <v>159</v>
      </c>
      <c r="L76" s="11">
        <v>2</v>
      </c>
    </row>
    <row r="77" spans="1:12">
      <c r="A77" s="11" t="s">
        <v>65</v>
      </c>
      <c r="D77" s="11" t="s">
        <v>79</v>
      </c>
      <c r="E77" s="19" t="s">
        <v>146</v>
      </c>
      <c r="F77" s="10">
        <v>42036</v>
      </c>
      <c r="G77" s="10">
        <v>44228</v>
      </c>
      <c r="H77" s="11">
        <v>7</v>
      </c>
      <c r="I77" s="20" t="s">
        <v>78</v>
      </c>
      <c r="J77" s="11" t="s">
        <v>80</v>
      </c>
      <c r="K77" s="11" t="s">
        <v>159</v>
      </c>
      <c r="L77" s="11">
        <v>2</v>
      </c>
    </row>
    <row r="78" spans="1:12">
      <c r="A78" s="11" t="s">
        <v>66</v>
      </c>
      <c r="D78" s="11" t="s">
        <v>79</v>
      </c>
      <c r="E78" s="19" t="s">
        <v>147</v>
      </c>
      <c r="F78" s="10">
        <v>42036</v>
      </c>
      <c r="G78" s="10">
        <v>44228</v>
      </c>
      <c r="H78" s="11">
        <v>7</v>
      </c>
      <c r="I78" s="20" t="s">
        <v>78</v>
      </c>
      <c r="J78" s="11" t="s">
        <v>80</v>
      </c>
      <c r="K78" s="11" t="s">
        <v>159</v>
      </c>
      <c r="L78" s="11">
        <v>2</v>
      </c>
    </row>
    <row r="79" spans="1:12">
      <c r="A79" s="11" t="s">
        <v>67</v>
      </c>
      <c r="D79" s="11" t="s">
        <v>79</v>
      </c>
      <c r="E79" s="19" t="s">
        <v>148</v>
      </c>
      <c r="F79" s="10">
        <v>42036</v>
      </c>
      <c r="G79" s="10">
        <v>44228</v>
      </c>
      <c r="H79" s="11">
        <v>7</v>
      </c>
      <c r="I79" s="20" t="s">
        <v>78</v>
      </c>
      <c r="J79" s="11" t="s">
        <v>80</v>
      </c>
      <c r="K79" s="11" t="s">
        <v>159</v>
      </c>
      <c r="L79" s="11">
        <v>2</v>
      </c>
    </row>
    <row r="80" spans="1:12">
      <c r="A80" s="11" t="s">
        <v>68</v>
      </c>
      <c r="D80" s="11" t="s">
        <v>79</v>
      </c>
      <c r="E80" s="19" t="s">
        <v>149</v>
      </c>
      <c r="F80" s="10">
        <v>42036</v>
      </c>
      <c r="G80" s="10">
        <v>44228</v>
      </c>
      <c r="H80" s="11">
        <v>7</v>
      </c>
      <c r="I80" s="20" t="s">
        <v>78</v>
      </c>
      <c r="J80" s="11" t="s">
        <v>80</v>
      </c>
      <c r="K80" s="11" t="s">
        <v>159</v>
      </c>
      <c r="L80" s="11">
        <v>2</v>
      </c>
    </row>
    <row r="82" spans="1:1">
      <c r="A82" s="11" t="s">
        <v>158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30726X" display="A124830726X" xr:uid="{00000000-0004-0000-0000-000001000000}"/>
    <hyperlink ref="E13" location="A124830610W" display="A124830610W" xr:uid="{00000000-0004-0000-0000-000002000000}"/>
    <hyperlink ref="E14" location="A124830686T" display="A124830686T" xr:uid="{00000000-0004-0000-0000-000003000000}"/>
    <hyperlink ref="E15" location="A124830646X" display="A124830646X" xr:uid="{00000000-0004-0000-0000-000004000000}"/>
    <hyperlink ref="E16" location="A124830670X" display="A124830670X" xr:uid="{00000000-0004-0000-0000-000005000000}"/>
    <hyperlink ref="E17" location="A124830690J" display="A124830690J" xr:uid="{00000000-0004-0000-0000-000006000000}"/>
    <hyperlink ref="E18" location="A124830730R" display="A124830730R" xr:uid="{00000000-0004-0000-0000-000007000000}"/>
    <hyperlink ref="E19" location="A124830774T" display="A124830774T" xr:uid="{00000000-0004-0000-0000-000008000000}"/>
    <hyperlink ref="E20" location="A124830590X" display="A124830590X" xr:uid="{00000000-0004-0000-0000-000009000000}"/>
    <hyperlink ref="E21" location="A124830734X" display="A124830734X" xr:uid="{00000000-0004-0000-0000-00000A000000}"/>
    <hyperlink ref="E22" location="A124830530W" display="A124830530W" xr:uid="{00000000-0004-0000-0000-00000B000000}"/>
    <hyperlink ref="E23" location="A124830542F" display="A124830542F" xr:uid="{00000000-0004-0000-0000-00000C000000}"/>
    <hyperlink ref="E24" location="A124830650R" display="A124830650R" xr:uid="{00000000-0004-0000-0000-00000D000000}"/>
    <hyperlink ref="E25" location="A124830706R" display="A124830706R" xr:uid="{00000000-0004-0000-0000-00000E000000}"/>
    <hyperlink ref="E26" location="A124830782T" display="A124830782T" xr:uid="{00000000-0004-0000-0000-00000F000000}"/>
    <hyperlink ref="E27" location="A124830654X" display="A124830654X" xr:uid="{00000000-0004-0000-0000-000010000000}"/>
    <hyperlink ref="E28" location="A124830710F" display="A124830710F" xr:uid="{00000000-0004-0000-0000-000011000000}"/>
    <hyperlink ref="E29" location="A124830634R" display="A124830634R" xr:uid="{00000000-0004-0000-0000-000012000000}"/>
    <hyperlink ref="E30" location="A124830698A" display="A124830698A" xr:uid="{00000000-0004-0000-0000-000013000000}"/>
    <hyperlink ref="E31" location="A124830578J" display="A124830578J" xr:uid="{00000000-0004-0000-0000-000014000000}"/>
    <hyperlink ref="E32" location="A124830718X" display="A124830718X" xr:uid="{00000000-0004-0000-0000-000015000000}"/>
    <hyperlink ref="E33" location="A124830602W" display="A124830602W" xr:uid="{00000000-0004-0000-0000-000016000000}"/>
    <hyperlink ref="E34" location="A124830534F" display="A124830534F" xr:uid="{00000000-0004-0000-0000-000017000000}"/>
    <hyperlink ref="E35" location="A124830786A" display="A124830786A" xr:uid="{00000000-0004-0000-0000-000018000000}"/>
    <hyperlink ref="E36" location="A124830738J" display="A124830738J" xr:uid="{00000000-0004-0000-0000-000019000000}"/>
    <hyperlink ref="E37" location="A124830614F" display="A124830614F" xr:uid="{00000000-0004-0000-0000-00001A000000}"/>
    <hyperlink ref="E38" location="A124830546R" display="A124830546R" xr:uid="{00000000-0004-0000-0000-00001B000000}"/>
    <hyperlink ref="E39" location="A124830702F" display="A124830702F" xr:uid="{00000000-0004-0000-0000-00001C000000}"/>
    <hyperlink ref="E40" location="A124830562R" display="A124830562R" xr:uid="{00000000-0004-0000-0000-00001D000000}"/>
    <hyperlink ref="E41" location="A124830594J" display="A124830594J" xr:uid="{00000000-0004-0000-0000-00001E000000}"/>
    <hyperlink ref="E42" location="A124830766T" display="A124830766T" xr:uid="{00000000-0004-0000-0000-00001F000000}"/>
    <hyperlink ref="E43" location="A124830618R" display="A124830618R" xr:uid="{00000000-0004-0000-0000-000020000000}"/>
    <hyperlink ref="E44" location="A124830694T" display="A124830694T" xr:uid="{00000000-0004-0000-0000-000021000000}"/>
    <hyperlink ref="E45" location="A124830606F" display="A124830606F" xr:uid="{00000000-0004-0000-0000-000022000000}"/>
    <hyperlink ref="E46" location="A124830582X" display="A124830582X" xr:uid="{00000000-0004-0000-0000-000023000000}"/>
    <hyperlink ref="E47" location="A124830598T" display="A124830598T" xr:uid="{00000000-0004-0000-0000-000024000000}"/>
    <hyperlink ref="E48" location="A124830518F" display="A124830518F" xr:uid="{00000000-0004-0000-0000-000025000000}"/>
    <hyperlink ref="E49" location="A124830622F" display="A124830622F" xr:uid="{00000000-0004-0000-0000-000026000000}"/>
    <hyperlink ref="E50" location="A124830750X" display="A124830750X" xr:uid="{00000000-0004-0000-0000-000027000000}"/>
    <hyperlink ref="E51" location="A124830554R" display="A124830554R" xr:uid="{00000000-0004-0000-0000-000028000000}"/>
    <hyperlink ref="E52" location="A124830674J" display="A124830674J" xr:uid="{00000000-0004-0000-0000-000029000000}"/>
    <hyperlink ref="E53" location="A124830550F" display="A124830550F" xr:uid="{00000000-0004-0000-0000-00002A000000}"/>
    <hyperlink ref="E54" location="A124830658J" display="A124830658J" xr:uid="{00000000-0004-0000-0000-00002B000000}"/>
    <hyperlink ref="E55" location="A124830626R" display="A124830626R" xr:uid="{00000000-0004-0000-0000-00002C000000}"/>
    <hyperlink ref="E56" location="A124830754J" display="A124830754J" xr:uid="{00000000-0004-0000-0000-00002D000000}"/>
    <hyperlink ref="E57" location="A124830558X" display="A124830558X" xr:uid="{00000000-0004-0000-0000-00002E000000}"/>
    <hyperlink ref="E58" location="A124830586J" display="A124830586J" xr:uid="{00000000-0004-0000-0000-00002F000000}"/>
    <hyperlink ref="E59" location="A124830638X" display="A124830638X" xr:uid="{00000000-0004-0000-0000-000030000000}"/>
    <hyperlink ref="E60" location="A124830662X" display="A124830662X" xr:uid="{00000000-0004-0000-0000-000031000000}"/>
    <hyperlink ref="E61" location="A124830714R" display="A124830714R" xr:uid="{00000000-0004-0000-0000-000032000000}"/>
    <hyperlink ref="E62" location="A124830570R" display="A124830570R" xr:uid="{00000000-0004-0000-0000-000033000000}"/>
    <hyperlink ref="E63" location="A124830666J" display="A124830666J" xr:uid="{00000000-0004-0000-0000-000034000000}"/>
    <hyperlink ref="E64" location="A124830678T" display="A124830678T" xr:uid="{00000000-0004-0000-0000-000035000000}"/>
    <hyperlink ref="E65" location="A124830722R" display="A124830722R" xr:uid="{00000000-0004-0000-0000-000036000000}"/>
    <hyperlink ref="E66" location="A124830770J" display="A124830770J" xr:uid="{00000000-0004-0000-0000-000037000000}"/>
    <hyperlink ref="E67" location="A124830682J" display="A124830682J" xr:uid="{00000000-0004-0000-0000-000038000000}"/>
    <hyperlink ref="E68" location="A124830790T" display="A124830790T" xr:uid="{00000000-0004-0000-0000-000039000000}"/>
    <hyperlink ref="E69" location="A124830522W" display="A124830522W" xr:uid="{00000000-0004-0000-0000-00003A000000}"/>
    <hyperlink ref="E70" location="A124830778A" display="A124830778A" xr:uid="{00000000-0004-0000-0000-00003B000000}"/>
    <hyperlink ref="E71" location="A124830574X" display="A124830574X" xr:uid="{00000000-0004-0000-0000-00003C000000}"/>
    <hyperlink ref="E72" location="A124830742X" display="A124830742X" xr:uid="{00000000-0004-0000-0000-00003D000000}"/>
    <hyperlink ref="E73" location="A124830538R" display="A124830538R" xr:uid="{00000000-0004-0000-0000-00003E000000}"/>
    <hyperlink ref="E74" location="A124830642R" display="A124830642R" xr:uid="{00000000-0004-0000-0000-00003F000000}"/>
    <hyperlink ref="E75" location="A124830746J" display="A124830746J" xr:uid="{00000000-0004-0000-0000-000040000000}"/>
    <hyperlink ref="E76" location="A124830630F" display="A124830630F" xr:uid="{00000000-0004-0000-0000-000041000000}"/>
    <hyperlink ref="E77" location="A124830758T" display="A124830758T" xr:uid="{00000000-0004-0000-0000-000042000000}"/>
    <hyperlink ref="E78" location="A124830526F" display="A124830526F" xr:uid="{00000000-0004-0000-0000-000043000000}"/>
    <hyperlink ref="E79" location="A124830566X" display="A124830566X" xr:uid="{00000000-0004-0000-0000-000044000000}"/>
    <hyperlink ref="E80" location="A124830762J" display="A124830762J" xr:uid="{00000000-0004-0000-0000-000045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70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</row>
    <row r="2" spans="1:70">
      <c r="A2" s="4" t="s">
        <v>69</v>
      </c>
      <c r="B2" s="7" t="s">
        <v>78</v>
      </c>
      <c r="C2" s="7" t="s">
        <v>78</v>
      </c>
      <c r="D2" s="7" t="s">
        <v>78</v>
      </c>
      <c r="E2" s="7" t="s">
        <v>78</v>
      </c>
      <c r="F2" s="7" t="s">
        <v>78</v>
      </c>
      <c r="G2" s="7" t="s">
        <v>78</v>
      </c>
      <c r="H2" s="7" t="s">
        <v>78</v>
      </c>
      <c r="I2" s="7" t="s">
        <v>78</v>
      </c>
      <c r="J2" s="7" t="s">
        <v>78</v>
      </c>
      <c r="K2" s="7" t="s">
        <v>78</v>
      </c>
      <c r="L2" s="7" t="s">
        <v>78</v>
      </c>
      <c r="M2" s="7" t="s">
        <v>78</v>
      </c>
      <c r="N2" s="7" t="s">
        <v>78</v>
      </c>
      <c r="O2" s="7" t="s">
        <v>78</v>
      </c>
      <c r="P2" s="7" t="s">
        <v>78</v>
      </c>
      <c r="Q2" s="7" t="s">
        <v>78</v>
      </c>
      <c r="R2" s="7" t="s">
        <v>78</v>
      </c>
      <c r="S2" s="7" t="s">
        <v>78</v>
      </c>
      <c r="T2" s="7" t="s">
        <v>78</v>
      </c>
      <c r="U2" s="7" t="s">
        <v>78</v>
      </c>
      <c r="V2" s="7" t="s">
        <v>78</v>
      </c>
      <c r="W2" s="7" t="s">
        <v>78</v>
      </c>
      <c r="X2" s="7" t="s">
        <v>78</v>
      </c>
      <c r="Y2" s="7" t="s">
        <v>78</v>
      </c>
      <c r="Z2" s="7" t="s">
        <v>78</v>
      </c>
      <c r="AA2" s="7" t="s">
        <v>78</v>
      </c>
      <c r="AB2" s="7" t="s">
        <v>78</v>
      </c>
      <c r="AC2" s="7" t="s">
        <v>78</v>
      </c>
      <c r="AD2" s="7" t="s">
        <v>78</v>
      </c>
      <c r="AE2" s="7" t="s">
        <v>78</v>
      </c>
      <c r="AF2" s="7" t="s">
        <v>78</v>
      </c>
      <c r="AG2" s="7" t="s">
        <v>78</v>
      </c>
      <c r="AH2" s="7" t="s">
        <v>78</v>
      </c>
      <c r="AI2" s="7" t="s">
        <v>78</v>
      </c>
      <c r="AJ2" s="7" t="s">
        <v>78</v>
      </c>
      <c r="AK2" s="7" t="s">
        <v>78</v>
      </c>
      <c r="AL2" s="7" t="s">
        <v>78</v>
      </c>
      <c r="AM2" s="7" t="s">
        <v>78</v>
      </c>
      <c r="AN2" s="7" t="s">
        <v>78</v>
      </c>
      <c r="AO2" s="7" t="s">
        <v>78</v>
      </c>
      <c r="AP2" s="7" t="s">
        <v>78</v>
      </c>
      <c r="AQ2" s="7" t="s">
        <v>78</v>
      </c>
      <c r="AR2" s="7" t="s">
        <v>78</v>
      </c>
      <c r="AS2" s="7" t="s">
        <v>78</v>
      </c>
      <c r="AT2" s="7" t="s">
        <v>78</v>
      </c>
      <c r="AU2" s="7" t="s">
        <v>78</v>
      </c>
      <c r="AV2" s="7" t="s">
        <v>78</v>
      </c>
      <c r="AW2" s="7" t="s">
        <v>78</v>
      </c>
      <c r="AX2" s="7" t="s">
        <v>78</v>
      </c>
      <c r="AY2" s="7" t="s">
        <v>78</v>
      </c>
      <c r="AZ2" s="7" t="s">
        <v>78</v>
      </c>
      <c r="BA2" s="7" t="s">
        <v>78</v>
      </c>
      <c r="BB2" s="7" t="s">
        <v>78</v>
      </c>
      <c r="BC2" s="7" t="s">
        <v>78</v>
      </c>
      <c r="BD2" s="7" t="s">
        <v>78</v>
      </c>
      <c r="BE2" s="7" t="s">
        <v>78</v>
      </c>
      <c r="BF2" s="7" t="s">
        <v>78</v>
      </c>
      <c r="BG2" s="7" t="s">
        <v>78</v>
      </c>
      <c r="BH2" s="7" t="s">
        <v>78</v>
      </c>
      <c r="BI2" s="7" t="s">
        <v>78</v>
      </c>
      <c r="BJ2" s="7" t="s">
        <v>78</v>
      </c>
      <c r="BK2" s="7" t="s">
        <v>78</v>
      </c>
      <c r="BL2" s="7" t="s">
        <v>78</v>
      </c>
      <c r="BM2" s="7" t="s">
        <v>78</v>
      </c>
      <c r="BN2" s="7" t="s">
        <v>78</v>
      </c>
      <c r="BO2" s="7" t="s">
        <v>78</v>
      </c>
      <c r="BP2" s="7" t="s">
        <v>78</v>
      </c>
      <c r="BQ2" s="7" t="s">
        <v>78</v>
      </c>
      <c r="BR2" s="7" t="s">
        <v>78</v>
      </c>
    </row>
    <row r="3" spans="1:70">
      <c r="A3" s="4" t="s">
        <v>70</v>
      </c>
      <c r="B3" s="8" t="s">
        <v>79</v>
      </c>
      <c r="C3" s="8" t="s">
        <v>79</v>
      </c>
      <c r="D3" s="8" t="s">
        <v>79</v>
      </c>
      <c r="E3" s="8" t="s">
        <v>79</v>
      </c>
      <c r="F3" s="8" t="s">
        <v>79</v>
      </c>
      <c r="G3" s="8" t="s">
        <v>79</v>
      </c>
      <c r="H3" s="8" t="s">
        <v>79</v>
      </c>
      <c r="I3" s="8" t="s">
        <v>79</v>
      </c>
      <c r="J3" s="8" t="s">
        <v>79</v>
      </c>
      <c r="K3" s="8" t="s">
        <v>79</v>
      </c>
      <c r="L3" s="8" t="s">
        <v>79</v>
      </c>
      <c r="M3" s="8" t="s">
        <v>79</v>
      </c>
      <c r="N3" s="8" t="s">
        <v>79</v>
      </c>
      <c r="O3" s="8" t="s">
        <v>79</v>
      </c>
      <c r="P3" s="8" t="s">
        <v>79</v>
      </c>
      <c r="Q3" s="8" t="s">
        <v>79</v>
      </c>
      <c r="R3" s="8" t="s">
        <v>79</v>
      </c>
      <c r="S3" s="8" t="s">
        <v>79</v>
      </c>
      <c r="T3" s="8" t="s">
        <v>79</v>
      </c>
      <c r="U3" s="8" t="s">
        <v>79</v>
      </c>
      <c r="V3" s="8" t="s">
        <v>79</v>
      </c>
      <c r="W3" s="8" t="s">
        <v>79</v>
      </c>
      <c r="X3" s="8" t="s">
        <v>79</v>
      </c>
      <c r="Y3" s="8" t="s">
        <v>79</v>
      </c>
      <c r="Z3" s="8" t="s">
        <v>79</v>
      </c>
      <c r="AA3" s="8" t="s">
        <v>79</v>
      </c>
      <c r="AB3" s="8" t="s">
        <v>79</v>
      </c>
      <c r="AC3" s="8" t="s">
        <v>79</v>
      </c>
      <c r="AD3" s="8" t="s">
        <v>79</v>
      </c>
      <c r="AE3" s="8" t="s">
        <v>79</v>
      </c>
      <c r="AF3" s="8" t="s">
        <v>79</v>
      </c>
      <c r="AG3" s="8" t="s">
        <v>79</v>
      </c>
      <c r="AH3" s="8" t="s">
        <v>79</v>
      </c>
      <c r="AI3" s="8" t="s">
        <v>79</v>
      </c>
      <c r="AJ3" s="8" t="s">
        <v>79</v>
      </c>
      <c r="AK3" s="8" t="s">
        <v>79</v>
      </c>
      <c r="AL3" s="8" t="s">
        <v>79</v>
      </c>
      <c r="AM3" s="8" t="s">
        <v>79</v>
      </c>
      <c r="AN3" s="8" t="s">
        <v>79</v>
      </c>
      <c r="AO3" s="8" t="s">
        <v>79</v>
      </c>
      <c r="AP3" s="8" t="s">
        <v>79</v>
      </c>
      <c r="AQ3" s="8" t="s">
        <v>79</v>
      </c>
      <c r="AR3" s="8" t="s">
        <v>79</v>
      </c>
      <c r="AS3" s="8" t="s">
        <v>79</v>
      </c>
      <c r="AT3" s="8" t="s">
        <v>79</v>
      </c>
      <c r="AU3" s="8" t="s">
        <v>79</v>
      </c>
      <c r="AV3" s="8" t="s">
        <v>79</v>
      </c>
      <c r="AW3" s="8" t="s">
        <v>79</v>
      </c>
      <c r="AX3" s="8" t="s">
        <v>79</v>
      </c>
      <c r="AY3" s="8" t="s">
        <v>79</v>
      </c>
      <c r="AZ3" s="8" t="s">
        <v>79</v>
      </c>
      <c r="BA3" s="8" t="s">
        <v>79</v>
      </c>
      <c r="BB3" s="8" t="s">
        <v>79</v>
      </c>
      <c r="BC3" s="8" t="s">
        <v>79</v>
      </c>
      <c r="BD3" s="8" t="s">
        <v>79</v>
      </c>
      <c r="BE3" s="8" t="s">
        <v>79</v>
      </c>
      <c r="BF3" s="8" t="s">
        <v>79</v>
      </c>
      <c r="BG3" s="8" t="s">
        <v>79</v>
      </c>
      <c r="BH3" s="8" t="s">
        <v>79</v>
      </c>
      <c r="BI3" s="8" t="s">
        <v>79</v>
      </c>
      <c r="BJ3" s="8" t="s">
        <v>79</v>
      </c>
      <c r="BK3" s="8" t="s">
        <v>79</v>
      </c>
      <c r="BL3" s="8" t="s">
        <v>79</v>
      </c>
      <c r="BM3" s="8" t="s">
        <v>79</v>
      </c>
      <c r="BN3" s="8" t="s">
        <v>79</v>
      </c>
      <c r="BO3" s="8" t="s">
        <v>79</v>
      </c>
      <c r="BP3" s="8" t="s">
        <v>79</v>
      </c>
      <c r="BQ3" s="8" t="s">
        <v>79</v>
      </c>
      <c r="BR3" s="8" t="s">
        <v>79</v>
      </c>
    </row>
    <row r="4" spans="1:70">
      <c r="A4" s="4" t="s">
        <v>71</v>
      </c>
      <c r="B4" s="8" t="s">
        <v>80</v>
      </c>
      <c r="C4" s="8" t="s">
        <v>80</v>
      </c>
      <c r="D4" s="8" t="s">
        <v>80</v>
      </c>
      <c r="E4" s="8" t="s">
        <v>80</v>
      </c>
      <c r="F4" s="8" t="s">
        <v>80</v>
      </c>
      <c r="G4" s="8" t="s">
        <v>80</v>
      </c>
      <c r="H4" s="8" t="s">
        <v>80</v>
      </c>
      <c r="I4" s="8" t="s">
        <v>80</v>
      </c>
      <c r="J4" s="8" t="s">
        <v>80</v>
      </c>
      <c r="K4" s="8" t="s">
        <v>80</v>
      </c>
      <c r="L4" s="8" t="s">
        <v>80</v>
      </c>
      <c r="M4" s="8" t="s">
        <v>80</v>
      </c>
      <c r="N4" s="8" t="s">
        <v>80</v>
      </c>
      <c r="O4" s="8" t="s">
        <v>80</v>
      </c>
      <c r="P4" s="8" t="s">
        <v>80</v>
      </c>
      <c r="Q4" s="8" t="s">
        <v>80</v>
      </c>
      <c r="R4" s="8" t="s">
        <v>80</v>
      </c>
      <c r="S4" s="8" t="s">
        <v>80</v>
      </c>
      <c r="T4" s="8" t="s">
        <v>80</v>
      </c>
      <c r="U4" s="8" t="s">
        <v>80</v>
      </c>
      <c r="V4" s="8" t="s">
        <v>80</v>
      </c>
      <c r="W4" s="8" t="s">
        <v>80</v>
      </c>
      <c r="X4" s="8" t="s">
        <v>80</v>
      </c>
      <c r="Y4" s="8" t="s">
        <v>80</v>
      </c>
      <c r="Z4" s="8" t="s">
        <v>80</v>
      </c>
      <c r="AA4" s="8" t="s">
        <v>80</v>
      </c>
      <c r="AB4" s="8" t="s">
        <v>80</v>
      </c>
      <c r="AC4" s="8" t="s">
        <v>80</v>
      </c>
      <c r="AD4" s="8" t="s">
        <v>80</v>
      </c>
      <c r="AE4" s="8" t="s">
        <v>80</v>
      </c>
      <c r="AF4" s="8" t="s">
        <v>80</v>
      </c>
      <c r="AG4" s="8" t="s">
        <v>80</v>
      </c>
      <c r="AH4" s="8" t="s">
        <v>80</v>
      </c>
      <c r="AI4" s="8" t="s">
        <v>80</v>
      </c>
      <c r="AJ4" s="8" t="s">
        <v>80</v>
      </c>
      <c r="AK4" s="8" t="s">
        <v>80</v>
      </c>
      <c r="AL4" s="8" t="s">
        <v>80</v>
      </c>
      <c r="AM4" s="8" t="s">
        <v>80</v>
      </c>
      <c r="AN4" s="8" t="s">
        <v>80</v>
      </c>
      <c r="AO4" s="8" t="s">
        <v>80</v>
      </c>
      <c r="AP4" s="8" t="s">
        <v>80</v>
      </c>
      <c r="AQ4" s="8" t="s">
        <v>80</v>
      </c>
      <c r="AR4" s="8" t="s">
        <v>80</v>
      </c>
      <c r="AS4" s="8" t="s">
        <v>80</v>
      </c>
      <c r="AT4" s="8" t="s">
        <v>80</v>
      </c>
      <c r="AU4" s="8" t="s">
        <v>80</v>
      </c>
      <c r="AV4" s="8" t="s">
        <v>80</v>
      </c>
      <c r="AW4" s="8" t="s">
        <v>80</v>
      </c>
      <c r="AX4" s="8" t="s">
        <v>80</v>
      </c>
      <c r="AY4" s="8" t="s">
        <v>80</v>
      </c>
      <c r="AZ4" s="8" t="s">
        <v>80</v>
      </c>
      <c r="BA4" s="8" t="s">
        <v>80</v>
      </c>
      <c r="BB4" s="8" t="s">
        <v>80</v>
      </c>
      <c r="BC4" s="8" t="s">
        <v>80</v>
      </c>
      <c r="BD4" s="8" t="s">
        <v>80</v>
      </c>
      <c r="BE4" s="8" t="s">
        <v>80</v>
      </c>
      <c r="BF4" s="8" t="s">
        <v>80</v>
      </c>
      <c r="BG4" s="8" t="s">
        <v>80</v>
      </c>
      <c r="BH4" s="8" t="s">
        <v>80</v>
      </c>
      <c r="BI4" s="8" t="s">
        <v>80</v>
      </c>
      <c r="BJ4" s="8" t="s">
        <v>80</v>
      </c>
      <c r="BK4" s="8" t="s">
        <v>80</v>
      </c>
      <c r="BL4" s="8" t="s">
        <v>80</v>
      </c>
      <c r="BM4" s="8" t="s">
        <v>80</v>
      </c>
      <c r="BN4" s="8" t="s">
        <v>80</v>
      </c>
      <c r="BO4" s="8" t="s">
        <v>80</v>
      </c>
      <c r="BP4" s="8" t="s">
        <v>80</v>
      </c>
      <c r="BQ4" s="8" t="s">
        <v>80</v>
      </c>
      <c r="BR4" s="8" t="s">
        <v>80</v>
      </c>
    </row>
    <row r="5" spans="1:70">
      <c r="A5" s="4" t="s">
        <v>72</v>
      </c>
      <c r="B5" s="8" t="s">
        <v>159</v>
      </c>
      <c r="C5" s="8" t="s">
        <v>159</v>
      </c>
      <c r="D5" s="8" t="s">
        <v>159</v>
      </c>
      <c r="E5" s="8" t="s">
        <v>159</v>
      </c>
      <c r="F5" s="8" t="s">
        <v>159</v>
      </c>
      <c r="G5" s="8" t="s">
        <v>159</v>
      </c>
      <c r="H5" s="8" t="s">
        <v>159</v>
      </c>
      <c r="I5" s="8" t="s">
        <v>159</v>
      </c>
      <c r="J5" s="8" t="s">
        <v>159</v>
      </c>
      <c r="K5" s="8" t="s">
        <v>159</v>
      </c>
      <c r="L5" s="8" t="s">
        <v>159</v>
      </c>
      <c r="M5" s="8" t="s">
        <v>159</v>
      </c>
      <c r="N5" s="8" t="s">
        <v>159</v>
      </c>
      <c r="O5" s="8" t="s">
        <v>159</v>
      </c>
      <c r="P5" s="8" t="s">
        <v>159</v>
      </c>
      <c r="Q5" s="8" t="s">
        <v>159</v>
      </c>
      <c r="R5" s="8" t="s">
        <v>159</v>
      </c>
      <c r="S5" s="8" t="s">
        <v>159</v>
      </c>
      <c r="T5" s="8" t="s">
        <v>159</v>
      </c>
      <c r="U5" s="8" t="s">
        <v>159</v>
      </c>
      <c r="V5" s="8" t="s">
        <v>159</v>
      </c>
      <c r="W5" s="8" t="s">
        <v>159</v>
      </c>
      <c r="X5" s="8" t="s">
        <v>159</v>
      </c>
      <c r="Y5" s="8" t="s">
        <v>159</v>
      </c>
      <c r="Z5" s="8" t="s">
        <v>159</v>
      </c>
      <c r="AA5" s="8" t="s">
        <v>159</v>
      </c>
      <c r="AB5" s="8" t="s">
        <v>159</v>
      </c>
      <c r="AC5" s="8" t="s">
        <v>159</v>
      </c>
      <c r="AD5" s="8" t="s">
        <v>159</v>
      </c>
      <c r="AE5" s="8" t="s">
        <v>159</v>
      </c>
      <c r="AF5" s="8" t="s">
        <v>159</v>
      </c>
      <c r="AG5" s="8" t="s">
        <v>159</v>
      </c>
      <c r="AH5" s="8" t="s">
        <v>159</v>
      </c>
      <c r="AI5" s="8" t="s">
        <v>159</v>
      </c>
      <c r="AJ5" s="8" t="s">
        <v>159</v>
      </c>
      <c r="AK5" s="8" t="s">
        <v>159</v>
      </c>
      <c r="AL5" s="8" t="s">
        <v>159</v>
      </c>
      <c r="AM5" s="8" t="s">
        <v>159</v>
      </c>
      <c r="AN5" s="8" t="s">
        <v>159</v>
      </c>
      <c r="AO5" s="8" t="s">
        <v>159</v>
      </c>
      <c r="AP5" s="8" t="s">
        <v>159</v>
      </c>
      <c r="AQ5" s="8" t="s">
        <v>159</v>
      </c>
      <c r="AR5" s="8" t="s">
        <v>159</v>
      </c>
      <c r="AS5" s="8" t="s">
        <v>159</v>
      </c>
      <c r="AT5" s="8" t="s">
        <v>159</v>
      </c>
      <c r="AU5" s="8" t="s">
        <v>159</v>
      </c>
      <c r="AV5" s="8" t="s">
        <v>159</v>
      </c>
      <c r="AW5" s="8" t="s">
        <v>159</v>
      </c>
      <c r="AX5" s="8" t="s">
        <v>159</v>
      </c>
      <c r="AY5" s="8" t="s">
        <v>159</v>
      </c>
      <c r="AZ5" s="8" t="s">
        <v>159</v>
      </c>
      <c r="BA5" s="8" t="s">
        <v>159</v>
      </c>
      <c r="BB5" s="8" t="s">
        <v>159</v>
      </c>
      <c r="BC5" s="8" t="s">
        <v>159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159</v>
      </c>
      <c r="BM5" s="8" t="s">
        <v>159</v>
      </c>
      <c r="BN5" s="8" t="s">
        <v>159</v>
      </c>
      <c r="BO5" s="8" t="s">
        <v>159</v>
      </c>
      <c r="BP5" s="8" t="s">
        <v>159</v>
      </c>
      <c r="BQ5" s="8" t="s">
        <v>159</v>
      </c>
      <c r="BR5" s="8" t="s">
        <v>159</v>
      </c>
    </row>
    <row r="6" spans="1:70">
      <c r="A6" s="4" t="s">
        <v>73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</row>
    <row r="7" spans="1:70" s="6" customFormat="1">
      <c r="A7" s="5" t="s">
        <v>74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</row>
    <row r="8" spans="1:70" s="6" customFormat="1">
      <c r="A8" s="5" t="s">
        <v>75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</row>
    <row r="9" spans="1:70">
      <c r="A9" s="4" t="s">
        <v>76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</row>
    <row r="10" spans="1:70">
      <c r="A10" s="4" t="s">
        <v>77</v>
      </c>
      <c r="B10" s="8" t="s">
        <v>81</v>
      </c>
      <c r="C10" s="8" t="s">
        <v>82</v>
      </c>
      <c r="D10" s="8" t="s">
        <v>83</v>
      </c>
      <c r="E10" s="8" t="s">
        <v>84</v>
      </c>
      <c r="F10" s="8" t="s">
        <v>85</v>
      </c>
      <c r="G10" s="8" t="s">
        <v>86</v>
      </c>
      <c r="H10" s="8" t="s">
        <v>87</v>
      </c>
      <c r="I10" s="8" t="s">
        <v>88</v>
      </c>
      <c r="J10" s="8" t="s">
        <v>89</v>
      </c>
      <c r="K10" s="8" t="s">
        <v>90</v>
      </c>
      <c r="L10" s="8" t="s">
        <v>91</v>
      </c>
      <c r="M10" s="8" t="s">
        <v>92</v>
      </c>
      <c r="N10" s="8" t="s">
        <v>93</v>
      </c>
      <c r="O10" s="8" t="s">
        <v>94</v>
      </c>
      <c r="P10" s="8" t="s">
        <v>95</v>
      </c>
      <c r="Q10" s="8" t="s">
        <v>96</v>
      </c>
      <c r="R10" s="8" t="s">
        <v>97</v>
      </c>
      <c r="S10" s="8" t="s">
        <v>98</v>
      </c>
      <c r="T10" s="8" t="s">
        <v>99</v>
      </c>
      <c r="U10" s="8" t="s">
        <v>100</v>
      </c>
      <c r="V10" s="8" t="s">
        <v>101</v>
      </c>
      <c r="W10" s="8" t="s">
        <v>102</v>
      </c>
      <c r="X10" s="8" t="s">
        <v>103</v>
      </c>
      <c r="Y10" s="8" t="s">
        <v>104</v>
      </c>
      <c r="Z10" s="8" t="s">
        <v>105</v>
      </c>
      <c r="AA10" s="8" t="s">
        <v>106</v>
      </c>
      <c r="AB10" s="8" t="s">
        <v>107</v>
      </c>
      <c r="AC10" s="8" t="s">
        <v>108</v>
      </c>
      <c r="AD10" s="8" t="s">
        <v>109</v>
      </c>
      <c r="AE10" s="8" t="s">
        <v>110</v>
      </c>
      <c r="AF10" s="8" t="s">
        <v>111</v>
      </c>
      <c r="AG10" s="8" t="s">
        <v>112</v>
      </c>
      <c r="AH10" s="8" t="s">
        <v>113</v>
      </c>
      <c r="AI10" s="8" t="s">
        <v>114</v>
      </c>
      <c r="AJ10" s="8" t="s">
        <v>115</v>
      </c>
      <c r="AK10" s="8" t="s">
        <v>116</v>
      </c>
      <c r="AL10" s="8" t="s">
        <v>117</v>
      </c>
      <c r="AM10" s="8" t="s">
        <v>118</v>
      </c>
      <c r="AN10" s="8" t="s">
        <v>119</v>
      </c>
      <c r="AO10" s="8" t="s">
        <v>120</v>
      </c>
      <c r="AP10" s="8" t="s">
        <v>121</v>
      </c>
      <c r="AQ10" s="8" t="s">
        <v>122</v>
      </c>
      <c r="AR10" s="8" t="s">
        <v>123</v>
      </c>
      <c r="AS10" s="8" t="s">
        <v>124</v>
      </c>
      <c r="AT10" s="8" t="s">
        <v>125</v>
      </c>
      <c r="AU10" s="8" t="s">
        <v>126</v>
      </c>
      <c r="AV10" s="8" t="s">
        <v>127</v>
      </c>
      <c r="AW10" s="8" t="s">
        <v>128</v>
      </c>
      <c r="AX10" s="8" t="s">
        <v>129</v>
      </c>
      <c r="AY10" s="8" t="s">
        <v>130</v>
      </c>
      <c r="AZ10" s="8" t="s">
        <v>131</v>
      </c>
      <c r="BA10" s="8" t="s">
        <v>132</v>
      </c>
      <c r="BB10" s="8" t="s">
        <v>133</v>
      </c>
      <c r="BC10" s="8" t="s">
        <v>134</v>
      </c>
      <c r="BD10" s="8" t="s">
        <v>135</v>
      </c>
      <c r="BE10" s="8" t="s">
        <v>136</v>
      </c>
      <c r="BF10" s="8" t="s">
        <v>137</v>
      </c>
      <c r="BG10" s="8" t="s">
        <v>138</v>
      </c>
      <c r="BH10" s="8" t="s">
        <v>139</v>
      </c>
      <c r="BI10" s="8" t="s">
        <v>140</v>
      </c>
      <c r="BJ10" s="8" t="s">
        <v>141</v>
      </c>
      <c r="BK10" s="8" t="s">
        <v>142</v>
      </c>
      <c r="BL10" s="8" t="s">
        <v>143</v>
      </c>
      <c r="BM10" s="8" t="s">
        <v>144</v>
      </c>
      <c r="BN10" s="8" t="s">
        <v>145</v>
      </c>
      <c r="BO10" s="8" t="s">
        <v>146</v>
      </c>
      <c r="BP10" s="8" t="s">
        <v>147</v>
      </c>
      <c r="BQ10" s="8" t="s">
        <v>148</v>
      </c>
      <c r="BR10" s="8" t="s">
        <v>149</v>
      </c>
    </row>
    <row r="11" spans="1:70">
      <c r="A11" s="10">
        <v>42036</v>
      </c>
      <c r="B11" s="9">
        <v>18840.314999999999</v>
      </c>
      <c r="C11" s="9">
        <v>9318.1939999999995</v>
      </c>
      <c r="D11" s="9">
        <v>9522.1209999999992</v>
      </c>
      <c r="E11" s="9">
        <v>11926.638999999999</v>
      </c>
      <c r="F11" s="9">
        <v>6400.8490000000002</v>
      </c>
      <c r="G11" s="9">
        <v>5525.79</v>
      </c>
      <c r="H11" s="9">
        <v>11661.694</v>
      </c>
      <c r="I11" s="9">
        <v>6292.223</v>
      </c>
      <c r="J11" s="9">
        <v>5369.4709999999995</v>
      </c>
      <c r="K11" s="9">
        <v>1756.829</v>
      </c>
      <c r="L11" s="9">
        <v>930.57100000000003</v>
      </c>
      <c r="M11" s="9">
        <v>826.25800000000004</v>
      </c>
      <c r="N11" s="9">
        <v>1053.2940000000001</v>
      </c>
      <c r="O11" s="9">
        <v>434.017</v>
      </c>
      <c r="P11" s="9">
        <v>619.27599999999995</v>
      </c>
      <c r="Q11" s="9">
        <v>264.94499999999999</v>
      </c>
      <c r="R11" s="9">
        <v>108.626</v>
      </c>
      <c r="S11" s="9">
        <v>156.31899999999999</v>
      </c>
      <c r="T11" s="9">
        <v>196.327</v>
      </c>
      <c r="U11" s="9">
        <v>96.787999999999997</v>
      </c>
      <c r="V11" s="9">
        <v>99.54</v>
      </c>
      <c r="W11" s="9">
        <v>97.197000000000003</v>
      </c>
      <c r="X11" s="9">
        <v>51.476999999999997</v>
      </c>
      <c r="Y11" s="9">
        <v>45.719000000000001</v>
      </c>
      <c r="Z11" s="9">
        <v>99.131</v>
      </c>
      <c r="AA11" s="9">
        <v>45.31</v>
      </c>
      <c r="AB11" s="9">
        <v>53.82</v>
      </c>
      <c r="AC11" s="9">
        <v>68.617999999999995</v>
      </c>
      <c r="AD11" s="9">
        <v>11.837999999999999</v>
      </c>
      <c r="AE11" s="9">
        <v>56.78</v>
      </c>
      <c r="AF11" s="9">
        <v>6913.6760000000004</v>
      </c>
      <c r="AG11" s="9">
        <v>2917.346</v>
      </c>
      <c r="AH11" s="9">
        <v>3996.3310000000001</v>
      </c>
      <c r="AI11" s="9">
        <v>1855.09</v>
      </c>
      <c r="AJ11" s="9">
        <v>786.85199999999998</v>
      </c>
      <c r="AK11" s="9">
        <v>1068.2370000000001</v>
      </c>
      <c r="AL11" s="9">
        <v>704.93899999999996</v>
      </c>
      <c r="AM11" s="9">
        <v>379.54399999999998</v>
      </c>
      <c r="AN11" s="9">
        <v>325.39600000000002</v>
      </c>
      <c r="AO11" s="9">
        <v>664.40899999999999</v>
      </c>
      <c r="AP11" s="9">
        <v>360.33</v>
      </c>
      <c r="AQ11" s="9">
        <v>304.07900000000001</v>
      </c>
      <c r="AR11" s="9">
        <v>40.53</v>
      </c>
      <c r="AS11" s="9">
        <v>19.213999999999999</v>
      </c>
      <c r="AT11" s="9">
        <v>21.317</v>
      </c>
      <c r="AU11" s="9">
        <v>10.414</v>
      </c>
      <c r="AV11" s="9">
        <v>3.1960000000000002</v>
      </c>
      <c r="AW11" s="9">
        <v>7.218</v>
      </c>
      <c r="AX11" s="9">
        <v>921.06200000000001</v>
      </c>
      <c r="AY11" s="9">
        <v>323.64600000000002</v>
      </c>
      <c r="AZ11" s="9">
        <v>597.41499999999996</v>
      </c>
      <c r="BA11" s="9">
        <v>106.435</v>
      </c>
      <c r="BB11" s="9">
        <v>48.915999999999997</v>
      </c>
      <c r="BC11" s="9">
        <v>57.52</v>
      </c>
      <c r="BD11" s="9">
        <v>814.62699999999995</v>
      </c>
      <c r="BE11" s="9">
        <v>274.73099999999999</v>
      </c>
      <c r="BF11" s="9">
        <v>539.89599999999996</v>
      </c>
      <c r="BG11" s="9">
        <v>218.67400000000001</v>
      </c>
      <c r="BH11" s="9">
        <v>80.465999999999994</v>
      </c>
      <c r="BI11" s="9">
        <v>138.208</v>
      </c>
      <c r="BJ11" s="9">
        <v>5058.5870000000004</v>
      </c>
      <c r="BK11" s="9">
        <v>2130.4940000000001</v>
      </c>
      <c r="BL11" s="9">
        <v>2928.0929999999998</v>
      </c>
      <c r="BM11" s="9">
        <v>4459.1840000000002</v>
      </c>
      <c r="BN11" s="9">
        <v>1817.2260000000001</v>
      </c>
      <c r="BO11" s="9">
        <v>2641.9580000000001</v>
      </c>
      <c r="BP11" s="9">
        <v>599.40300000000002</v>
      </c>
      <c r="BQ11" s="9">
        <v>313.267</v>
      </c>
      <c r="BR11" s="9">
        <v>286.13499999999999</v>
      </c>
    </row>
    <row r="12" spans="1:70">
      <c r="A12" s="10">
        <v>42401</v>
      </c>
      <c r="B12" s="9">
        <v>19106.581999999999</v>
      </c>
      <c r="C12" s="9">
        <v>9424.0660000000007</v>
      </c>
      <c r="D12" s="9">
        <v>9682.5159999999996</v>
      </c>
      <c r="E12" s="9">
        <v>12173.281999999999</v>
      </c>
      <c r="F12" s="9">
        <v>6487.1239999999998</v>
      </c>
      <c r="G12" s="9">
        <v>5686.1570000000002</v>
      </c>
      <c r="H12" s="9">
        <v>11909.587</v>
      </c>
      <c r="I12" s="9">
        <v>6373.7330000000002</v>
      </c>
      <c r="J12" s="9">
        <v>5535.8530000000001</v>
      </c>
      <c r="K12" s="9">
        <v>1731.202</v>
      </c>
      <c r="L12" s="9">
        <v>913.20500000000004</v>
      </c>
      <c r="M12" s="9">
        <v>817.99699999999996</v>
      </c>
      <c r="N12" s="9">
        <v>1051.865</v>
      </c>
      <c r="O12" s="9">
        <v>442.11900000000003</v>
      </c>
      <c r="P12" s="9">
        <v>609.74599999999998</v>
      </c>
      <c r="Q12" s="9">
        <v>263.69499999999999</v>
      </c>
      <c r="R12" s="9">
        <v>113.39100000000001</v>
      </c>
      <c r="S12" s="9">
        <v>150.304</v>
      </c>
      <c r="T12" s="9">
        <v>197.18700000000001</v>
      </c>
      <c r="U12" s="9">
        <v>95.911000000000001</v>
      </c>
      <c r="V12" s="9">
        <v>101.276</v>
      </c>
      <c r="W12" s="9">
        <v>101.092</v>
      </c>
      <c r="X12" s="9">
        <v>53.12</v>
      </c>
      <c r="Y12" s="9">
        <v>47.972000000000001</v>
      </c>
      <c r="Z12" s="9">
        <v>96.096000000000004</v>
      </c>
      <c r="AA12" s="9">
        <v>42.790999999999997</v>
      </c>
      <c r="AB12" s="9">
        <v>53.304000000000002</v>
      </c>
      <c r="AC12" s="9">
        <v>66.507999999999996</v>
      </c>
      <c r="AD12" s="9">
        <v>17.48</v>
      </c>
      <c r="AE12" s="9">
        <v>49.027999999999999</v>
      </c>
      <c r="AF12" s="9">
        <v>6933.3</v>
      </c>
      <c r="AG12" s="9">
        <v>2936.942</v>
      </c>
      <c r="AH12" s="9">
        <v>3996.3589999999999</v>
      </c>
      <c r="AI12" s="9">
        <v>1793.221</v>
      </c>
      <c r="AJ12" s="9">
        <v>763.81899999999996</v>
      </c>
      <c r="AK12" s="9">
        <v>1029.403</v>
      </c>
      <c r="AL12" s="9">
        <v>669.029</v>
      </c>
      <c r="AM12" s="9">
        <v>343.99400000000003</v>
      </c>
      <c r="AN12" s="9">
        <v>325.03500000000003</v>
      </c>
      <c r="AO12" s="9">
        <v>617.923</v>
      </c>
      <c r="AP12" s="9">
        <v>325.62799999999999</v>
      </c>
      <c r="AQ12" s="9">
        <v>292.29500000000002</v>
      </c>
      <c r="AR12" s="9">
        <v>51.106999999999999</v>
      </c>
      <c r="AS12" s="9">
        <v>18.367000000000001</v>
      </c>
      <c r="AT12" s="9">
        <v>32.74</v>
      </c>
      <c r="AU12" s="9">
        <v>7.1689999999999996</v>
      </c>
      <c r="AV12" s="9">
        <v>2.6309999999999998</v>
      </c>
      <c r="AW12" s="9">
        <v>4.5380000000000003</v>
      </c>
      <c r="AX12" s="9">
        <v>886.36400000000003</v>
      </c>
      <c r="AY12" s="9">
        <v>330.12799999999999</v>
      </c>
      <c r="AZ12" s="9">
        <v>556.23599999999999</v>
      </c>
      <c r="BA12" s="9">
        <v>101.199</v>
      </c>
      <c r="BB12" s="9">
        <v>42.351999999999997</v>
      </c>
      <c r="BC12" s="9">
        <v>58.847000000000001</v>
      </c>
      <c r="BD12" s="9">
        <v>785.16499999999996</v>
      </c>
      <c r="BE12" s="9">
        <v>287.77499999999998</v>
      </c>
      <c r="BF12" s="9">
        <v>497.39</v>
      </c>
      <c r="BG12" s="9">
        <v>230.65899999999999</v>
      </c>
      <c r="BH12" s="9">
        <v>87.066000000000003</v>
      </c>
      <c r="BI12" s="9">
        <v>143.59299999999999</v>
      </c>
      <c r="BJ12" s="9">
        <v>5140.0789999999997</v>
      </c>
      <c r="BK12" s="9">
        <v>2173.123</v>
      </c>
      <c r="BL12" s="9">
        <v>2966.9560000000001</v>
      </c>
      <c r="BM12" s="9">
        <v>4600.192</v>
      </c>
      <c r="BN12" s="9">
        <v>1894.4290000000001</v>
      </c>
      <c r="BO12" s="9">
        <v>2705.7640000000001</v>
      </c>
      <c r="BP12" s="9">
        <v>539.88599999999997</v>
      </c>
      <c r="BQ12" s="9">
        <v>278.69400000000002</v>
      </c>
      <c r="BR12" s="9">
        <v>261.19200000000001</v>
      </c>
    </row>
    <row r="13" spans="1:70">
      <c r="A13" s="10">
        <v>42767</v>
      </c>
      <c r="B13" s="9">
        <v>19507.530999999999</v>
      </c>
      <c r="C13" s="9">
        <v>9599.4629999999997</v>
      </c>
      <c r="D13" s="9">
        <v>9908.0669999999991</v>
      </c>
      <c r="E13" s="9">
        <v>12330.885</v>
      </c>
      <c r="F13" s="9">
        <v>6544.0439999999999</v>
      </c>
      <c r="G13" s="9">
        <v>5786.8410000000003</v>
      </c>
      <c r="H13" s="9">
        <v>12037.361000000001</v>
      </c>
      <c r="I13" s="9">
        <v>6436.5039999999999</v>
      </c>
      <c r="J13" s="9">
        <v>5600.8580000000002</v>
      </c>
      <c r="K13" s="9">
        <v>1868.6369999999999</v>
      </c>
      <c r="L13" s="9">
        <v>975.00199999999995</v>
      </c>
      <c r="M13" s="9">
        <v>893.63499999999999</v>
      </c>
      <c r="N13" s="9">
        <v>1150.3710000000001</v>
      </c>
      <c r="O13" s="9">
        <v>475.779</v>
      </c>
      <c r="P13" s="9">
        <v>674.59199999999998</v>
      </c>
      <c r="Q13" s="9">
        <v>293.524</v>
      </c>
      <c r="R13" s="9">
        <v>107.541</v>
      </c>
      <c r="S13" s="9">
        <v>185.983</v>
      </c>
      <c r="T13" s="9">
        <v>216.839</v>
      </c>
      <c r="U13" s="9">
        <v>92.781999999999996</v>
      </c>
      <c r="V13" s="9">
        <v>124.057</v>
      </c>
      <c r="W13" s="9">
        <v>98.195999999999998</v>
      </c>
      <c r="X13" s="9">
        <v>45.734000000000002</v>
      </c>
      <c r="Y13" s="9">
        <v>52.460999999999999</v>
      </c>
      <c r="Z13" s="9">
        <v>118.643</v>
      </c>
      <c r="AA13" s="9">
        <v>47.048000000000002</v>
      </c>
      <c r="AB13" s="9">
        <v>71.594999999999999</v>
      </c>
      <c r="AC13" s="9">
        <v>76.685000000000002</v>
      </c>
      <c r="AD13" s="9">
        <v>14.759</v>
      </c>
      <c r="AE13" s="9">
        <v>61.926000000000002</v>
      </c>
      <c r="AF13" s="9">
        <v>7176.6459999999997</v>
      </c>
      <c r="AG13" s="9">
        <v>3055.4189999999999</v>
      </c>
      <c r="AH13" s="9">
        <v>4121.2269999999999</v>
      </c>
      <c r="AI13" s="9">
        <v>1806.5250000000001</v>
      </c>
      <c r="AJ13" s="9">
        <v>757.649</v>
      </c>
      <c r="AK13" s="9">
        <v>1048.876</v>
      </c>
      <c r="AL13" s="9">
        <v>697.75800000000004</v>
      </c>
      <c r="AM13" s="9">
        <v>365.22199999999998</v>
      </c>
      <c r="AN13" s="9">
        <v>332.536</v>
      </c>
      <c r="AO13" s="9">
        <v>652.04</v>
      </c>
      <c r="AP13" s="9">
        <v>349.62400000000002</v>
      </c>
      <c r="AQ13" s="9">
        <v>302.416</v>
      </c>
      <c r="AR13" s="9">
        <v>45.718000000000004</v>
      </c>
      <c r="AS13" s="9">
        <v>15.598000000000001</v>
      </c>
      <c r="AT13" s="9">
        <v>30.119</v>
      </c>
      <c r="AU13" s="9">
        <v>9.3849999999999998</v>
      </c>
      <c r="AV13" s="9">
        <v>2.1970000000000001</v>
      </c>
      <c r="AW13" s="9">
        <v>7.1879999999999997</v>
      </c>
      <c r="AX13" s="9">
        <v>889.46900000000005</v>
      </c>
      <c r="AY13" s="9">
        <v>325.53899999999999</v>
      </c>
      <c r="AZ13" s="9">
        <v>563.92999999999995</v>
      </c>
      <c r="BA13" s="9">
        <v>100.312</v>
      </c>
      <c r="BB13" s="9">
        <v>42.19</v>
      </c>
      <c r="BC13" s="9">
        <v>58.122</v>
      </c>
      <c r="BD13" s="9">
        <v>789.15700000000004</v>
      </c>
      <c r="BE13" s="9">
        <v>283.34800000000001</v>
      </c>
      <c r="BF13" s="9">
        <v>505.80799999999999</v>
      </c>
      <c r="BG13" s="9">
        <v>209.91399999999999</v>
      </c>
      <c r="BH13" s="9">
        <v>64.691000000000003</v>
      </c>
      <c r="BI13" s="9">
        <v>145.22200000000001</v>
      </c>
      <c r="BJ13" s="9">
        <v>5370.12</v>
      </c>
      <c r="BK13" s="9">
        <v>2297.77</v>
      </c>
      <c r="BL13" s="9">
        <v>3072.3510000000001</v>
      </c>
      <c r="BM13" s="9">
        <v>4738.7969999999996</v>
      </c>
      <c r="BN13" s="9">
        <v>1980.13</v>
      </c>
      <c r="BO13" s="9">
        <v>2758.6669999999999</v>
      </c>
      <c r="BP13" s="9">
        <v>631.32299999999998</v>
      </c>
      <c r="BQ13" s="9">
        <v>317.64</v>
      </c>
      <c r="BR13" s="9">
        <v>313.68299999999999</v>
      </c>
    </row>
    <row r="14" spans="1:70">
      <c r="A14" s="10">
        <v>43132</v>
      </c>
      <c r="B14" s="9">
        <v>19854.566999999999</v>
      </c>
      <c r="C14" s="9">
        <v>9761.2119999999995</v>
      </c>
      <c r="D14" s="9">
        <v>10093.355</v>
      </c>
      <c r="E14" s="9">
        <v>12742.312</v>
      </c>
      <c r="F14" s="9">
        <v>6721.5140000000001</v>
      </c>
      <c r="G14" s="9">
        <v>6020.7979999999998</v>
      </c>
      <c r="H14" s="9">
        <v>12457.397999999999</v>
      </c>
      <c r="I14" s="9">
        <v>6612.6490000000003</v>
      </c>
      <c r="J14" s="9">
        <v>5844.7489999999998</v>
      </c>
      <c r="K14" s="9">
        <v>1850.4770000000001</v>
      </c>
      <c r="L14" s="9">
        <v>958.22500000000002</v>
      </c>
      <c r="M14" s="9">
        <v>892.25099999999998</v>
      </c>
      <c r="N14" s="9">
        <v>1122.491</v>
      </c>
      <c r="O14" s="9">
        <v>470.625</v>
      </c>
      <c r="P14" s="9">
        <v>651.86599999999999</v>
      </c>
      <c r="Q14" s="9">
        <v>284.91500000000002</v>
      </c>
      <c r="R14" s="9">
        <v>108.866</v>
      </c>
      <c r="S14" s="9">
        <v>176.04900000000001</v>
      </c>
      <c r="T14" s="9">
        <v>207.56399999999999</v>
      </c>
      <c r="U14" s="9">
        <v>96.194999999999993</v>
      </c>
      <c r="V14" s="9">
        <v>111.369</v>
      </c>
      <c r="W14" s="9">
        <v>98.608000000000004</v>
      </c>
      <c r="X14" s="9">
        <v>47.405000000000001</v>
      </c>
      <c r="Y14" s="9">
        <v>51.203000000000003</v>
      </c>
      <c r="Z14" s="9">
        <v>108.956</v>
      </c>
      <c r="AA14" s="9">
        <v>48.79</v>
      </c>
      <c r="AB14" s="9">
        <v>60.164999999999999</v>
      </c>
      <c r="AC14" s="9">
        <v>77.350999999999999</v>
      </c>
      <c r="AD14" s="9">
        <v>12.670999999999999</v>
      </c>
      <c r="AE14" s="9">
        <v>64.680000000000007</v>
      </c>
      <c r="AF14" s="9">
        <v>7112.2550000000001</v>
      </c>
      <c r="AG14" s="9">
        <v>3039.6979999999999</v>
      </c>
      <c r="AH14" s="9">
        <v>4072.5569999999998</v>
      </c>
      <c r="AI14" s="9">
        <v>1808.183</v>
      </c>
      <c r="AJ14" s="9">
        <v>785.16099999999994</v>
      </c>
      <c r="AK14" s="9">
        <v>1023.022</v>
      </c>
      <c r="AL14" s="9">
        <v>680.91399999999999</v>
      </c>
      <c r="AM14" s="9">
        <v>353.03800000000001</v>
      </c>
      <c r="AN14" s="9">
        <v>327.87700000000001</v>
      </c>
      <c r="AO14" s="9">
        <v>637.80799999999999</v>
      </c>
      <c r="AP14" s="9">
        <v>338.55399999999997</v>
      </c>
      <c r="AQ14" s="9">
        <v>299.25400000000002</v>
      </c>
      <c r="AR14" s="9">
        <v>43.106000000000002</v>
      </c>
      <c r="AS14" s="9">
        <v>14.484</v>
      </c>
      <c r="AT14" s="9">
        <v>28.623000000000001</v>
      </c>
      <c r="AU14" s="9">
        <v>11.025</v>
      </c>
      <c r="AV14" s="9">
        <v>5.7930000000000001</v>
      </c>
      <c r="AW14" s="9">
        <v>5.2320000000000002</v>
      </c>
      <c r="AX14" s="9">
        <v>884.00099999999998</v>
      </c>
      <c r="AY14" s="9">
        <v>332.55200000000002</v>
      </c>
      <c r="AZ14" s="9">
        <v>551.44899999999996</v>
      </c>
      <c r="BA14" s="9">
        <v>101.492</v>
      </c>
      <c r="BB14" s="9">
        <v>42.86</v>
      </c>
      <c r="BC14" s="9">
        <v>58.631999999999998</v>
      </c>
      <c r="BD14" s="9">
        <v>782.51</v>
      </c>
      <c r="BE14" s="9">
        <v>289.69200000000001</v>
      </c>
      <c r="BF14" s="9">
        <v>492.81700000000001</v>
      </c>
      <c r="BG14" s="9">
        <v>232.24199999999999</v>
      </c>
      <c r="BH14" s="9">
        <v>93.778000000000006</v>
      </c>
      <c r="BI14" s="9">
        <v>138.464</v>
      </c>
      <c r="BJ14" s="9">
        <v>5304.0720000000001</v>
      </c>
      <c r="BK14" s="9">
        <v>2254.5369999999998</v>
      </c>
      <c r="BL14" s="9">
        <v>3049.5349999999999</v>
      </c>
      <c r="BM14" s="9">
        <v>4790.1639999999998</v>
      </c>
      <c r="BN14" s="9">
        <v>1985.596</v>
      </c>
      <c r="BO14" s="9">
        <v>2804.567</v>
      </c>
      <c r="BP14" s="9">
        <v>513.90800000000002</v>
      </c>
      <c r="BQ14" s="9">
        <v>268.94099999999997</v>
      </c>
      <c r="BR14" s="9">
        <v>244.96799999999999</v>
      </c>
    </row>
    <row r="15" spans="1:70">
      <c r="A15" s="10">
        <v>43497</v>
      </c>
      <c r="B15" s="9">
        <v>20101.898000000001</v>
      </c>
      <c r="C15" s="9">
        <v>9867.4989999999998</v>
      </c>
      <c r="D15" s="9">
        <v>10234.398999999999</v>
      </c>
      <c r="E15" s="9">
        <v>13034.603999999999</v>
      </c>
      <c r="F15" s="9">
        <v>6871.7039999999997</v>
      </c>
      <c r="G15" s="9">
        <v>6162.9</v>
      </c>
      <c r="H15" s="9">
        <v>12729.348</v>
      </c>
      <c r="I15" s="9">
        <v>6741.9849999999997</v>
      </c>
      <c r="J15" s="9">
        <v>5987.3630000000003</v>
      </c>
      <c r="K15" s="9">
        <v>1786.463</v>
      </c>
      <c r="L15" s="9">
        <v>929.61599999999999</v>
      </c>
      <c r="M15" s="9">
        <v>856.84699999999998</v>
      </c>
      <c r="N15" s="9">
        <v>1078.9590000000001</v>
      </c>
      <c r="O15" s="9">
        <v>446.54700000000003</v>
      </c>
      <c r="P15" s="9">
        <v>632.41099999999994</v>
      </c>
      <c r="Q15" s="9">
        <v>305.25599999999997</v>
      </c>
      <c r="R15" s="9">
        <v>129.71899999999999</v>
      </c>
      <c r="S15" s="9">
        <v>175.53700000000001</v>
      </c>
      <c r="T15" s="9">
        <v>220.45699999999999</v>
      </c>
      <c r="U15" s="9">
        <v>107.384</v>
      </c>
      <c r="V15" s="9">
        <v>113.07299999999999</v>
      </c>
      <c r="W15" s="9">
        <v>110.764</v>
      </c>
      <c r="X15" s="9">
        <v>60.113999999999997</v>
      </c>
      <c r="Y15" s="9">
        <v>50.65</v>
      </c>
      <c r="Z15" s="9">
        <v>109.693</v>
      </c>
      <c r="AA15" s="9">
        <v>47.27</v>
      </c>
      <c r="AB15" s="9">
        <v>62.423000000000002</v>
      </c>
      <c r="AC15" s="9">
        <v>84.799000000000007</v>
      </c>
      <c r="AD15" s="9">
        <v>22.335000000000001</v>
      </c>
      <c r="AE15" s="9">
        <v>62.463999999999999</v>
      </c>
      <c r="AF15" s="9">
        <v>7067.2939999999999</v>
      </c>
      <c r="AG15" s="9">
        <v>2995.7950000000001</v>
      </c>
      <c r="AH15" s="9">
        <v>4071.4989999999998</v>
      </c>
      <c r="AI15" s="9">
        <v>1679.8420000000001</v>
      </c>
      <c r="AJ15" s="9">
        <v>724.72900000000004</v>
      </c>
      <c r="AK15" s="9">
        <v>955.11300000000006</v>
      </c>
      <c r="AL15" s="9">
        <v>612.12599999999998</v>
      </c>
      <c r="AM15" s="9">
        <v>317.12400000000002</v>
      </c>
      <c r="AN15" s="9">
        <v>295.00200000000001</v>
      </c>
      <c r="AO15" s="9">
        <v>560.99699999999996</v>
      </c>
      <c r="AP15" s="9">
        <v>295.298</v>
      </c>
      <c r="AQ15" s="9">
        <v>265.69799999999998</v>
      </c>
      <c r="AR15" s="9">
        <v>51.128999999999998</v>
      </c>
      <c r="AS15" s="9">
        <v>21.826000000000001</v>
      </c>
      <c r="AT15" s="9">
        <v>29.303000000000001</v>
      </c>
      <c r="AU15" s="9">
        <v>13.116</v>
      </c>
      <c r="AV15" s="9">
        <v>5.6760000000000002</v>
      </c>
      <c r="AW15" s="9">
        <v>7.4409999999999998</v>
      </c>
      <c r="AX15" s="9">
        <v>853.18499999999995</v>
      </c>
      <c r="AY15" s="9">
        <v>333.80700000000002</v>
      </c>
      <c r="AZ15" s="9">
        <v>519.37800000000004</v>
      </c>
      <c r="BA15" s="9">
        <v>90.13</v>
      </c>
      <c r="BB15" s="9">
        <v>40.530999999999999</v>
      </c>
      <c r="BC15" s="9">
        <v>49.598999999999997</v>
      </c>
      <c r="BD15" s="9">
        <v>763.05499999999995</v>
      </c>
      <c r="BE15" s="9">
        <v>293.27600000000001</v>
      </c>
      <c r="BF15" s="9">
        <v>469.779</v>
      </c>
      <c r="BG15" s="9">
        <v>201.41499999999999</v>
      </c>
      <c r="BH15" s="9">
        <v>68.122</v>
      </c>
      <c r="BI15" s="9">
        <v>133.29300000000001</v>
      </c>
      <c r="BJ15" s="9">
        <v>5387.4520000000002</v>
      </c>
      <c r="BK15" s="9">
        <v>2271.0659999999998</v>
      </c>
      <c r="BL15" s="9">
        <v>3116.386</v>
      </c>
      <c r="BM15" s="9">
        <v>4827.1260000000002</v>
      </c>
      <c r="BN15" s="9">
        <v>1984.47</v>
      </c>
      <c r="BO15" s="9">
        <v>2842.6559999999999</v>
      </c>
      <c r="BP15" s="9">
        <v>560.32600000000002</v>
      </c>
      <c r="BQ15" s="9">
        <v>286.596</v>
      </c>
      <c r="BR15" s="9">
        <v>273.73</v>
      </c>
    </row>
    <row r="16" spans="1:70">
      <c r="A16" s="10">
        <v>43862</v>
      </c>
      <c r="B16" s="9">
        <v>20504.441999999999</v>
      </c>
      <c r="C16" s="9">
        <v>10097.280000000001</v>
      </c>
      <c r="D16" s="9">
        <v>10407.162</v>
      </c>
      <c r="E16" s="9">
        <v>13309.753000000001</v>
      </c>
      <c r="F16" s="9">
        <v>6973.4319999999998</v>
      </c>
      <c r="G16" s="9">
        <v>6336.3220000000001</v>
      </c>
      <c r="H16" s="9">
        <v>12979.869000000001</v>
      </c>
      <c r="I16" s="9">
        <v>6826.8249999999998</v>
      </c>
      <c r="J16" s="9">
        <v>6153.0429999999997</v>
      </c>
      <c r="K16" s="9">
        <v>1952.655</v>
      </c>
      <c r="L16" s="9">
        <v>1014.255</v>
      </c>
      <c r="M16" s="9">
        <v>938.4</v>
      </c>
      <c r="N16" s="9">
        <v>1179.5139999999999</v>
      </c>
      <c r="O16" s="9">
        <v>481.81099999999998</v>
      </c>
      <c r="P16" s="9">
        <v>697.70299999999997</v>
      </c>
      <c r="Q16" s="9">
        <v>329.88400000000001</v>
      </c>
      <c r="R16" s="9">
        <v>146.60599999999999</v>
      </c>
      <c r="S16" s="9">
        <v>183.27799999999999</v>
      </c>
      <c r="T16" s="9">
        <v>244.62200000000001</v>
      </c>
      <c r="U16" s="9">
        <v>127.17400000000001</v>
      </c>
      <c r="V16" s="9">
        <v>117.44799999999999</v>
      </c>
      <c r="W16" s="9">
        <v>111.578</v>
      </c>
      <c r="X16" s="9">
        <v>58.152999999999999</v>
      </c>
      <c r="Y16" s="9">
        <v>53.424999999999997</v>
      </c>
      <c r="Z16" s="9">
        <v>133.04499999999999</v>
      </c>
      <c r="AA16" s="9">
        <v>69.021000000000001</v>
      </c>
      <c r="AB16" s="9">
        <v>64.022999999999996</v>
      </c>
      <c r="AC16" s="9">
        <v>85.262</v>
      </c>
      <c r="AD16" s="9">
        <v>19.431999999999999</v>
      </c>
      <c r="AE16" s="9">
        <v>65.83</v>
      </c>
      <c r="AF16" s="9">
        <v>7194.6890000000003</v>
      </c>
      <c r="AG16" s="9">
        <v>3123.8490000000002</v>
      </c>
      <c r="AH16" s="9">
        <v>4070.8409999999999</v>
      </c>
      <c r="AI16" s="9">
        <v>1748.5650000000001</v>
      </c>
      <c r="AJ16" s="9">
        <v>752.447</v>
      </c>
      <c r="AK16" s="9">
        <v>996.11699999999996</v>
      </c>
      <c r="AL16" s="9">
        <v>640.87800000000004</v>
      </c>
      <c r="AM16" s="9">
        <v>344.05099999999999</v>
      </c>
      <c r="AN16" s="9">
        <v>296.827</v>
      </c>
      <c r="AO16" s="9">
        <v>592.36900000000003</v>
      </c>
      <c r="AP16" s="9">
        <v>323.59800000000001</v>
      </c>
      <c r="AQ16" s="9">
        <v>268.77</v>
      </c>
      <c r="AR16" s="9">
        <v>48.51</v>
      </c>
      <c r="AS16" s="9">
        <v>20.452999999999999</v>
      </c>
      <c r="AT16" s="9">
        <v>28.056999999999999</v>
      </c>
      <c r="AU16" s="9">
        <v>14.721</v>
      </c>
      <c r="AV16" s="9">
        <v>5.6719999999999997</v>
      </c>
      <c r="AW16" s="9">
        <v>9.0489999999999995</v>
      </c>
      <c r="AX16" s="9">
        <v>879.63699999999994</v>
      </c>
      <c r="AY16" s="9">
        <v>326.55099999999999</v>
      </c>
      <c r="AZ16" s="9">
        <v>553.08600000000001</v>
      </c>
      <c r="BA16" s="9">
        <v>102.95</v>
      </c>
      <c r="BB16" s="9">
        <v>45.798000000000002</v>
      </c>
      <c r="BC16" s="9">
        <v>57.152999999999999</v>
      </c>
      <c r="BD16" s="9">
        <v>776.68700000000001</v>
      </c>
      <c r="BE16" s="9">
        <v>280.75400000000002</v>
      </c>
      <c r="BF16" s="9">
        <v>495.93299999999999</v>
      </c>
      <c r="BG16" s="9">
        <v>213.328</v>
      </c>
      <c r="BH16" s="9">
        <v>76.173000000000002</v>
      </c>
      <c r="BI16" s="9">
        <v>137.155</v>
      </c>
      <c r="BJ16" s="9">
        <v>5446.125</v>
      </c>
      <c r="BK16" s="9">
        <v>2371.4009999999998</v>
      </c>
      <c r="BL16" s="9">
        <v>3074.7240000000002</v>
      </c>
      <c r="BM16" s="9">
        <v>4820.384</v>
      </c>
      <c r="BN16" s="9">
        <v>2051.6750000000002</v>
      </c>
      <c r="BO16" s="9">
        <v>2768.7089999999998</v>
      </c>
      <c r="BP16" s="9">
        <v>625.74099999999999</v>
      </c>
      <c r="BQ16" s="9">
        <v>319.726</v>
      </c>
      <c r="BR16" s="9">
        <v>306.01499999999999</v>
      </c>
    </row>
    <row r="17" spans="1:70">
      <c r="A17" s="10">
        <v>44228</v>
      </c>
      <c r="B17" s="9">
        <v>20660.544999999998</v>
      </c>
      <c r="C17" s="9">
        <v>10137.379000000001</v>
      </c>
      <c r="D17" s="9">
        <v>10523.166999999999</v>
      </c>
      <c r="E17" s="9">
        <v>13304.501</v>
      </c>
      <c r="F17" s="9">
        <v>6950.8879999999999</v>
      </c>
      <c r="G17" s="9">
        <v>6353.6130000000003</v>
      </c>
      <c r="H17" s="9">
        <v>12964.626</v>
      </c>
      <c r="I17" s="9">
        <v>6806.9579999999996</v>
      </c>
      <c r="J17" s="9">
        <v>6157.6670000000004</v>
      </c>
      <c r="K17" s="9">
        <v>1922.4549999999999</v>
      </c>
      <c r="L17" s="9">
        <v>1043.1679999999999</v>
      </c>
      <c r="M17" s="9">
        <v>879.28700000000003</v>
      </c>
      <c r="N17" s="9">
        <v>1169.6120000000001</v>
      </c>
      <c r="O17" s="9">
        <v>534.99900000000002</v>
      </c>
      <c r="P17" s="9">
        <v>634.61199999999997</v>
      </c>
      <c r="Q17" s="9">
        <v>339.875</v>
      </c>
      <c r="R17" s="9">
        <v>143.929</v>
      </c>
      <c r="S17" s="9">
        <v>195.946</v>
      </c>
      <c r="T17" s="9">
        <v>259.40300000000002</v>
      </c>
      <c r="U17" s="9">
        <v>122.068</v>
      </c>
      <c r="V17" s="9">
        <v>137.33600000000001</v>
      </c>
      <c r="W17" s="9">
        <v>119.517</v>
      </c>
      <c r="X17" s="9">
        <v>60.555</v>
      </c>
      <c r="Y17" s="9">
        <v>58.963000000000001</v>
      </c>
      <c r="Z17" s="9">
        <v>139.886</v>
      </c>
      <c r="AA17" s="9">
        <v>61.512999999999998</v>
      </c>
      <c r="AB17" s="9">
        <v>78.373000000000005</v>
      </c>
      <c r="AC17" s="9">
        <v>80.471999999999994</v>
      </c>
      <c r="AD17" s="9">
        <v>21.861999999999998</v>
      </c>
      <c r="AE17" s="9">
        <v>58.61</v>
      </c>
      <c r="AF17" s="9">
        <v>7356.0450000000001</v>
      </c>
      <c r="AG17" s="9">
        <v>3186.491</v>
      </c>
      <c r="AH17" s="9">
        <v>4169.5540000000001</v>
      </c>
      <c r="AI17" s="9">
        <v>1843.788</v>
      </c>
      <c r="AJ17" s="9">
        <v>818.67899999999997</v>
      </c>
      <c r="AK17" s="9">
        <v>1025.1089999999999</v>
      </c>
      <c r="AL17" s="9">
        <v>744.39400000000001</v>
      </c>
      <c r="AM17" s="9">
        <v>400.27699999999999</v>
      </c>
      <c r="AN17" s="9">
        <v>344.11700000000002</v>
      </c>
      <c r="AO17" s="9">
        <v>688.125</v>
      </c>
      <c r="AP17" s="9">
        <v>381.90100000000001</v>
      </c>
      <c r="AQ17" s="9">
        <v>306.22399999999999</v>
      </c>
      <c r="AR17" s="9">
        <v>56.268999999999998</v>
      </c>
      <c r="AS17" s="9">
        <v>18.376000000000001</v>
      </c>
      <c r="AT17" s="9">
        <v>37.893000000000001</v>
      </c>
      <c r="AU17" s="9">
        <v>18.513000000000002</v>
      </c>
      <c r="AV17" s="9">
        <v>6.69</v>
      </c>
      <c r="AW17" s="9">
        <v>11.823</v>
      </c>
      <c r="AX17" s="9">
        <v>862.23199999999997</v>
      </c>
      <c r="AY17" s="9">
        <v>337.149</v>
      </c>
      <c r="AZ17" s="9">
        <v>525.08299999999997</v>
      </c>
      <c r="BA17" s="9">
        <v>113.006</v>
      </c>
      <c r="BB17" s="9">
        <v>52.136000000000003</v>
      </c>
      <c r="BC17" s="9">
        <v>60.87</v>
      </c>
      <c r="BD17" s="9">
        <v>749.226</v>
      </c>
      <c r="BE17" s="9">
        <v>285.01299999999998</v>
      </c>
      <c r="BF17" s="9">
        <v>464.21300000000002</v>
      </c>
      <c r="BG17" s="9">
        <v>218.649</v>
      </c>
      <c r="BH17" s="9">
        <v>74.563000000000002</v>
      </c>
      <c r="BI17" s="9">
        <v>144.08500000000001</v>
      </c>
      <c r="BJ17" s="9">
        <v>5512.2569999999996</v>
      </c>
      <c r="BK17" s="9">
        <v>2367.8119999999999</v>
      </c>
      <c r="BL17" s="9">
        <v>3144.4450000000002</v>
      </c>
      <c r="BM17" s="9">
        <v>4826.26</v>
      </c>
      <c r="BN17" s="9">
        <v>2041.309</v>
      </c>
      <c r="BO17" s="9">
        <v>2784.9520000000002</v>
      </c>
      <c r="BP17" s="9">
        <v>685.99699999999996</v>
      </c>
      <c r="BQ17" s="9">
        <v>326.50299999999999</v>
      </c>
      <c r="BR17" s="9">
        <v>359.49299999999999</v>
      </c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209</vt:i4>
      </vt:variant>
    </vt:vector>
  </HeadingPairs>
  <TitlesOfParts>
    <vt:vector size="214" baseType="lpstr">
      <vt:lpstr>Contents</vt:lpstr>
      <vt:lpstr>Table 1.1</vt:lpstr>
      <vt:lpstr>Table 1.2</vt:lpstr>
      <vt:lpstr>Index</vt:lpstr>
      <vt:lpstr>Data1</vt:lpstr>
      <vt:lpstr>A124830518F</vt:lpstr>
      <vt:lpstr>A124830518F_Data</vt:lpstr>
      <vt:lpstr>A124830518F_Latest</vt:lpstr>
      <vt:lpstr>A124830522W</vt:lpstr>
      <vt:lpstr>A124830522W_Data</vt:lpstr>
      <vt:lpstr>A124830522W_Latest</vt:lpstr>
      <vt:lpstr>A124830526F</vt:lpstr>
      <vt:lpstr>A124830526F_Data</vt:lpstr>
      <vt:lpstr>A124830526F_Latest</vt:lpstr>
      <vt:lpstr>A124830530W</vt:lpstr>
      <vt:lpstr>A124830530W_Data</vt:lpstr>
      <vt:lpstr>A124830530W_Latest</vt:lpstr>
      <vt:lpstr>A124830534F</vt:lpstr>
      <vt:lpstr>A124830534F_Data</vt:lpstr>
      <vt:lpstr>A124830534F_Latest</vt:lpstr>
      <vt:lpstr>A124830538R</vt:lpstr>
      <vt:lpstr>A124830538R_Data</vt:lpstr>
      <vt:lpstr>A124830538R_Latest</vt:lpstr>
      <vt:lpstr>A124830542F</vt:lpstr>
      <vt:lpstr>A124830542F_Data</vt:lpstr>
      <vt:lpstr>A124830542F_Latest</vt:lpstr>
      <vt:lpstr>A124830546R</vt:lpstr>
      <vt:lpstr>A124830546R_Data</vt:lpstr>
      <vt:lpstr>A124830546R_Latest</vt:lpstr>
      <vt:lpstr>A124830550F</vt:lpstr>
      <vt:lpstr>A124830550F_Data</vt:lpstr>
      <vt:lpstr>A124830550F_Latest</vt:lpstr>
      <vt:lpstr>A124830554R</vt:lpstr>
      <vt:lpstr>A124830554R_Data</vt:lpstr>
      <vt:lpstr>A124830554R_Latest</vt:lpstr>
      <vt:lpstr>A124830558X</vt:lpstr>
      <vt:lpstr>A124830558X_Data</vt:lpstr>
      <vt:lpstr>A124830558X_Latest</vt:lpstr>
      <vt:lpstr>A124830562R</vt:lpstr>
      <vt:lpstr>A124830562R_Data</vt:lpstr>
      <vt:lpstr>A124830562R_Latest</vt:lpstr>
      <vt:lpstr>A124830566X</vt:lpstr>
      <vt:lpstr>A124830566X_Data</vt:lpstr>
      <vt:lpstr>A124830566X_Latest</vt:lpstr>
      <vt:lpstr>A124830570R</vt:lpstr>
      <vt:lpstr>A124830570R_Data</vt:lpstr>
      <vt:lpstr>A124830570R_Latest</vt:lpstr>
      <vt:lpstr>A124830574X</vt:lpstr>
      <vt:lpstr>A124830574X_Data</vt:lpstr>
      <vt:lpstr>A124830574X_Latest</vt:lpstr>
      <vt:lpstr>A124830578J</vt:lpstr>
      <vt:lpstr>A124830578J_Data</vt:lpstr>
      <vt:lpstr>A124830578J_Latest</vt:lpstr>
      <vt:lpstr>A124830582X</vt:lpstr>
      <vt:lpstr>A124830582X_Data</vt:lpstr>
      <vt:lpstr>A124830582X_Latest</vt:lpstr>
      <vt:lpstr>A124830586J</vt:lpstr>
      <vt:lpstr>A124830586J_Data</vt:lpstr>
      <vt:lpstr>A124830586J_Latest</vt:lpstr>
      <vt:lpstr>A124830590X</vt:lpstr>
      <vt:lpstr>A124830590X_Data</vt:lpstr>
      <vt:lpstr>A124830590X_Latest</vt:lpstr>
      <vt:lpstr>A124830594J</vt:lpstr>
      <vt:lpstr>A124830594J_Data</vt:lpstr>
      <vt:lpstr>A124830594J_Latest</vt:lpstr>
      <vt:lpstr>A124830598T</vt:lpstr>
      <vt:lpstr>A124830598T_Data</vt:lpstr>
      <vt:lpstr>A124830598T_Latest</vt:lpstr>
      <vt:lpstr>A124830602W</vt:lpstr>
      <vt:lpstr>A124830602W_Data</vt:lpstr>
      <vt:lpstr>A124830602W_Latest</vt:lpstr>
      <vt:lpstr>A124830606F</vt:lpstr>
      <vt:lpstr>A124830606F_Data</vt:lpstr>
      <vt:lpstr>A124830606F_Latest</vt:lpstr>
      <vt:lpstr>A124830610W</vt:lpstr>
      <vt:lpstr>A124830610W_Data</vt:lpstr>
      <vt:lpstr>A124830610W_Latest</vt:lpstr>
      <vt:lpstr>A124830614F</vt:lpstr>
      <vt:lpstr>A124830614F_Data</vt:lpstr>
      <vt:lpstr>A124830614F_Latest</vt:lpstr>
      <vt:lpstr>A124830618R</vt:lpstr>
      <vt:lpstr>A124830618R_Data</vt:lpstr>
      <vt:lpstr>A124830618R_Latest</vt:lpstr>
      <vt:lpstr>A124830622F</vt:lpstr>
      <vt:lpstr>A124830622F_Data</vt:lpstr>
      <vt:lpstr>A124830622F_Latest</vt:lpstr>
      <vt:lpstr>A124830626R</vt:lpstr>
      <vt:lpstr>A124830626R_Data</vt:lpstr>
      <vt:lpstr>A124830626R_Latest</vt:lpstr>
      <vt:lpstr>A124830630F</vt:lpstr>
      <vt:lpstr>A124830630F_Data</vt:lpstr>
      <vt:lpstr>A124830630F_Latest</vt:lpstr>
      <vt:lpstr>A124830634R</vt:lpstr>
      <vt:lpstr>A124830634R_Data</vt:lpstr>
      <vt:lpstr>A124830634R_Latest</vt:lpstr>
      <vt:lpstr>A124830638X</vt:lpstr>
      <vt:lpstr>A124830638X_Data</vt:lpstr>
      <vt:lpstr>A124830638X_Latest</vt:lpstr>
      <vt:lpstr>A124830642R</vt:lpstr>
      <vt:lpstr>A124830642R_Data</vt:lpstr>
      <vt:lpstr>A124830642R_Latest</vt:lpstr>
      <vt:lpstr>A124830646X</vt:lpstr>
      <vt:lpstr>A124830646X_Data</vt:lpstr>
      <vt:lpstr>A124830646X_Latest</vt:lpstr>
      <vt:lpstr>A124830650R</vt:lpstr>
      <vt:lpstr>A124830650R_Data</vt:lpstr>
      <vt:lpstr>A124830650R_Latest</vt:lpstr>
      <vt:lpstr>A124830654X</vt:lpstr>
      <vt:lpstr>A124830654X_Data</vt:lpstr>
      <vt:lpstr>A124830654X_Latest</vt:lpstr>
      <vt:lpstr>A124830658J</vt:lpstr>
      <vt:lpstr>A124830658J_Data</vt:lpstr>
      <vt:lpstr>A124830658J_Latest</vt:lpstr>
      <vt:lpstr>A124830662X</vt:lpstr>
      <vt:lpstr>A124830662X_Data</vt:lpstr>
      <vt:lpstr>A124830662X_Latest</vt:lpstr>
      <vt:lpstr>A124830666J</vt:lpstr>
      <vt:lpstr>A124830666J_Data</vt:lpstr>
      <vt:lpstr>A124830666J_Latest</vt:lpstr>
      <vt:lpstr>A124830670X</vt:lpstr>
      <vt:lpstr>A124830670X_Data</vt:lpstr>
      <vt:lpstr>A124830670X_Latest</vt:lpstr>
      <vt:lpstr>A124830674J</vt:lpstr>
      <vt:lpstr>A124830674J_Data</vt:lpstr>
      <vt:lpstr>A124830674J_Latest</vt:lpstr>
      <vt:lpstr>A124830678T</vt:lpstr>
      <vt:lpstr>A124830678T_Data</vt:lpstr>
      <vt:lpstr>A124830678T_Latest</vt:lpstr>
      <vt:lpstr>A124830682J</vt:lpstr>
      <vt:lpstr>A124830682J_Data</vt:lpstr>
      <vt:lpstr>A124830682J_Latest</vt:lpstr>
      <vt:lpstr>A124830686T</vt:lpstr>
      <vt:lpstr>A124830686T_Data</vt:lpstr>
      <vt:lpstr>A124830686T_Latest</vt:lpstr>
      <vt:lpstr>A124830690J</vt:lpstr>
      <vt:lpstr>A124830690J_Data</vt:lpstr>
      <vt:lpstr>A124830690J_Latest</vt:lpstr>
      <vt:lpstr>A124830694T</vt:lpstr>
      <vt:lpstr>A124830694T_Data</vt:lpstr>
      <vt:lpstr>A124830694T_Latest</vt:lpstr>
      <vt:lpstr>A124830698A</vt:lpstr>
      <vt:lpstr>A124830698A_Data</vt:lpstr>
      <vt:lpstr>A124830698A_Latest</vt:lpstr>
      <vt:lpstr>A124830702F</vt:lpstr>
      <vt:lpstr>A124830702F_Data</vt:lpstr>
      <vt:lpstr>A124830702F_Latest</vt:lpstr>
      <vt:lpstr>A124830706R</vt:lpstr>
      <vt:lpstr>A124830706R_Data</vt:lpstr>
      <vt:lpstr>A124830706R_Latest</vt:lpstr>
      <vt:lpstr>A124830710F</vt:lpstr>
      <vt:lpstr>A124830710F_Data</vt:lpstr>
      <vt:lpstr>A124830710F_Latest</vt:lpstr>
      <vt:lpstr>A124830714R</vt:lpstr>
      <vt:lpstr>A124830714R_Data</vt:lpstr>
      <vt:lpstr>A124830714R_Latest</vt:lpstr>
      <vt:lpstr>A124830718X</vt:lpstr>
      <vt:lpstr>A124830718X_Data</vt:lpstr>
      <vt:lpstr>A124830718X_Latest</vt:lpstr>
      <vt:lpstr>A124830722R</vt:lpstr>
      <vt:lpstr>A124830722R_Data</vt:lpstr>
      <vt:lpstr>A124830722R_Latest</vt:lpstr>
      <vt:lpstr>A124830726X</vt:lpstr>
      <vt:lpstr>A124830726X_Data</vt:lpstr>
      <vt:lpstr>A124830726X_Latest</vt:lpstr>
      <vt:lpstr>A124830730R</vt:lpstr>
      <vt:lpstr>A124830730R_Data</vt:lpstr>
      <vt:lpstr>A124830730R_Latest</vt:lpstr>
      <vt:lpstr>A124830734X</vt:lpstr>
      <vt:lpstr>A124830734X_Data</vt:lpstr>
      <vt:lpstr>A124830734X_Latest</vt:lpstr>
      <vt:lpstr>A124830738J</vt:lpstr>
      <vt:lpstr>A124830738J_Data</vt:lpstr>
      <vt:lpstr>A124830738J_Latest</vt:lpstr>
      <vt:lpstr>A124830742X</vt:lpstr>
      <vt:lpstr>A124830742X_Data</vt:lpstr>
      <vt:lpstr>A124830742X_Latest</vt:lpstr>
      <vt:lpstr>A124830746J</vt:lpstr>
      <vt:lpstr>A124830746J_Data</vt:lpstr>
      <vt:lpstr>A124830746J_Latest</vt:lpstr>
      <vt:lpstr>A124830750X</vt:lpstr>
      <vt:lpstr>A124830750X_Data</vt:lpstr>
      <vt:lpstr>A124830750X_Latest</vt:lpstr>
      <vt:lpstr>A124830754J</vt:lpstr>
      <vt:lpstr>A124830754J_Data</vt:lpstr>
      <vt:lpstr>A124830754J_Latest</vt:lpstr>
      <vt:lpstr>A124830758T</vt:lpstr>
      <vt:lpstr>A124830758T_Data</vt:lpstr>
      <vt:lpstr>A124830758T_Latest</vt:lpstr>
      <vt:lpstr>A124830762J</vt:lpstr>
      <vt:lpstr>A124830762J_Data</vt:lpstr>
      <vt:lpstr>A124830762J_Latest</vt:lpstr>
      <vt:lpstr>A124830766T</vt:lpstr>
      <vt:lpstr>A124830766T_Data</vt:lpstr>
      <vt:lpstr>A124830766T_Latest</vt:lpstr>
      <vt:lpstr>A124830770J</vt:lpstr>
      <vt:lpstr>A124830770J_Data</vt:lpstr>
      <vt:lpstr>A124830770J_Latest</vt:lpstr>
      <vt:lpstr>A124830774T</vt:lpstr>
      <vt:lpstr>A124830774T_Data</vt:lpstr>
      <vt:lpstr>A124830774T_Latest</vt:lpstr>
      <vt:lpstr>A124830778A</vt:lpstr>
      <vt:lpstr>A124830778A_Data</vt:lpstr>
      <vt:lpstr>A124830778A_Latest</vt:lpstr>
      <vt:lpstr>A124830782T</vt:lpstr>
      <vt:lpstr>A124830782T_Data</vt:lpstr>
      <vt:lpstr>A124830782T_Latest</vt:lpstr>
      <vt:lpstr>A124830786A</vt:lpstr>
      <vt:lpstr>A124830786A_Data</vt:lpstr>
      <vt:lpstr>A124830786A_Latest</vt:lpstr>
      <vt:lpstr>A124830790T</vt:lpstr>
      <vt:lpstr>A124830790T_Data</vt:lpstr>
      <vt:lpstr>A124830790T_Latest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2021-06-10T13:14:14Z</dcterms:created>
  <dcterms:modified xsi:type="dcterms:W3CDTF">2021-07-01T10:32:41Z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2021-07-01T09:00:55Z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3534b664-cd2c-427f-95ff-52cecb16b5bb</vt:lpwstr>
  </property>
  <property fmtid="{D5CDD505-2E9C-101B-9397-08002B2CF9AE}" pid="8" name="MSIP_Label_c8e5a7ee-c283-40b0-98eb-fa437df4c031_ContentBits">
    <vt:lpwstr>0</vt:lpwstr>
  </property>
</Properties>
</file>